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2"/>
  </bookViews>
  <sheets>
    <sheet name="合计" sheetId="4" r:id="rId1"/>
    <sheet name="贴息" sheetId="1" r:id="rId2"/>
    <sheet name="担保" sheetId="2" r:id="rId3"/>
  </sheets>
  <definedNames>
    <definedName name="_xlnm._FilterDatabase" localSheetId="1" hidden="1">贴息!$A$4:$S$56</definedName>
    <definedName name="_xlnm.Print_Titles" localSheetId="1">贴息!$4:$5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<sst xmlns="http://schemas.openxmlformats.org/spreadsheetml/2006/main" count="323" uniqueCount="129">
  <si>
    <t>2023年10月1日至2023年12月31日新型农业                           经营主体贷款贴息担保费和保险费补贴资金汇总表</t>
  </si>
  <si>
    <t>单位：元</t>
  </si>
  <si>
    <t>补贴项目</t>
  </si>
  <si>
    <t>贴息金额</t>
  </si>
  <si>
    <t>担保费金额</t>
  </si>
  <si>
    <t>保险费金额</t>
  </si>
  <si>
    <t>合计</t>
  </si>
  <si>
    <t>金额</t>
  </si>
  <si>
    <t xml:space="preserve">   主要领导：</t>
  </si>
  <si>
    <t>复核：</t>
  </si>
  <si>
    <t>经办人：</t>
  </si>
  <si>
    <t>附件1</t>
  </si>
  <si>
    <t>2023年10月1日至2023年12月31日金融支持新型农业经营主体的经营性贷款贴息申请台账</t>
  </si>
  <si>
    <t>填报日期：2023年12月31日</t>
  </si>
  <si>
    <t>单位：元（保留两位小数点）</t>
  </si>
  <si>
    <t>序号</t>
  </si>
  <si>
    <t>金融机构名称</t>
  </si>
  <si>
    <t>行社</t>
  </si>
  <si>
    <t>借款新型农业经营主体</t>
  </si>
  <si>
    <t>认定等级</t>
  </si>
  <si>
    <t>贷款发放日</t>
  </si>
  <si>
    <t>约定到期日</t>
  </si>
  <si>
    <t>贷款结清日</t>
  </si>
  <si>
    <t>利率(%)</t>
  </si>
  <si>
    <t>借款金额</t>
  </si>
  <si>
    <t>计息起始日</t>
  </si>
  <si>
    <t>计息截止日</t>
  </si>
  <si>
    <t>计息截止日（第二季度）</t>
  </si>
  <si>
    <t>计息截止日（第三季度）</t>
  </si>
  <si>
    <t>总贴息天数</t>
  </si>
  <si>
    <t>已贴贴息天数</t>
  </si>
  <si>
    <t>本次贴息后剩余可计息天数</t>
  </si>
  <si>
    <t>本次实际可贴息天数</t>
  </si>
  <si>
    <t>结算账号</t>
  </si>
  <si>
    <t>备注</t>
  </si>
  <si>
    <t>永泰县农村信用合作联社</t>
  </si>
  <si>
    <t>营业部</t>
  </si>
  <si>
    <t>永泰县森态农业专业合作社</t>
  </si>
  <si>
    <t>B</t>
  </si>
  <si>
    <t/>
  </si>
  <si>
    <t>银行已先贴息</t>
  </si>
  <si>
    <t>白云信用社</t>
  </si>
  <si>
    <t>永泰县牛鼻峰休闲农场</t>
  </si>
  <si>
    <t>葛岭信用社</t>
  </si>
  <si>
    <t>永泰县葛岭耀峰农场</t>
  </si>
  <si>
    <t>A</t>
  </si>
  <si>
    <t>梧桐信用社</t>
  </si>
  <si>
    <t>福建省金弘顺农业开发有限责任公司</t>
  </si>
  <si>
    <t>永泰县天盛农机专业合作社</t>
  </si>
  <si>
    <t>C</t>
  </si>
  <si>
    <t>同安信用社</t>
  </si>
  <si>
    <t>福建省卢峰茶业有限公司</t>
  </si>
  <si>
    <r>
      <rPr>
        <sz val="11"/>
        <color rgb="FF000000"/>
        <rFont val="宋体"/>
        <charset val="134"/>
      </rPr>
      <t>葛岭信用社</t>
    </r>
    <r>
      <rPr>
        <sz val="11"/>
        <color rgb="FF000000"/>
        <rFont val="Arial"/>
        <charset val="134"/>
      </rPr>
      <t xml:space="preserve">	</t>
    </r>
  </si>
  <si>
    <t>福建小杨家生态农业发展有限公司</t>
  </si>
  <si>
    <t>永泰晨新家庭农场</t>
  </si>
  <si>
    <t>永泰县鲍仕钗农场</t>
  </si>
  <si>
    <r>
      <rPr>
        <sz val="11"/>
        <color rgb="FF000000"/>
        <rFont val="宋体"/>
        <charset val="134"/>
      </rPr>
      <t>营业部</t>
    </r>
    <r>
      <rPr>
        <sz val="11"/>
        <color rgb="FF000000"/>
        <rFont val="Arial"/>
        <charset val="134"/>
      </rPr>
      <t xml:space="preserve">	</t>
    </r>
  </si>
  <si>
    <t>永泰县包家农场</t>
  </si>
  <si>
    <t>永泰县城峰镇爱心家庭农场</t>
  </si>
  <si>
    <t>洑口信用社</t>
  </si>
  <si>
    <t>福建省永泰县紫山天茗茶叶专业合作社</t>
  </si>
  <si>
    <r>
      <rPr>
        <sz val="11"/>
        <color rgb="FF000000"/>
        <rFont val="宋体"/>
        <charset val="134"/>
      </rPr>
      <t>红星信用社</t>
    </r>
    <r>
      <rPr>
        <sz val="11"/>
        <color rgb="FF000000"/>
        <rFont val="Arial"/>
        <charset val="134"/>
      </rPr>
      <t xml:space="preserve">	</t>
    </r>
  </si>
  <si>
    <t>永泰县礼明家庭农场</t>
  </si>
  <si>
    <r>
      <rPr>
        <sz val="11"/>
        <color rgb="FF000000"/>
        <rFont val="宋体"/>
        <charset val="134"/>
      </rPr>
      <t>东门信用社</t>
    </r>
    <r>
      <rPr>
        <sz val="11"/>
        <color rgb="FF000000"/>
        <rFont val="Arial"/>
        <charset val="134"/>
      </rPr>
      <t xml:space="preserve">	</t>
    </r>
  </si>
  <si>
    <t>福州叹香食品有限公司</t>
  </si>
  <si>
    <t>永泰县宁山生态农产品有限公司</t>
  </si>
  <si>
    <r>
      <rPr>
        <sz val="11"/>
        <color rgb="FF000000"/>
        <rFont val="宋体"/>
        <charset val="134"/>
      </rPr>
      <t>社葛岭信用社</t>
    </r>
    <r>
      <rPr>
        <sz val="11"/>
        <color rgb="FF000000"/>
        <rFont val="Arial"/>
        <charset val="134"/>
      </rPr>
      <t xml:space="preserve">	</t>
    </r>
  </si>
  <si>
    <t>永泰县雪岚家庭农场</t>
  </si>
  <si>
    <t>大洋信用社</t>
  </si>
  <si>
    <t>永泰县辉泰养殖场</t>
  </si>
  <si>
    <r>
      <rPr>
        <sz val="11"/>
        <color rgb="FF000000"/>
        <rFont val="宋体"/>
        <charset val="134"/>
      </rPr>
      <t>长庆信用社</t>
    </r>
    <r>
      <rPr>
        <sz val="11"/>
        <color rgb="FF000000"/>
        <rFont val="Arial"/>
        <charset val="134"/>
      </rPr>
      <t xml:space="preserve">	</t>
    </r>
  </si>
  <si>
    <t>永泰县锦阳家庭农场</t>
  </si>
  <si>
    <t>福州永福畜牧有限公司</t>
  </si>
  <si>
    <t>永泰县阿成家庭农场</t>
  </si>
  <si>
    <t>福建省奇珍异寿渔业有限公司</t>
  </si>
  <si>
    <t>福建省云芳茶业有限公司</t>
  </si>
  <si>
    <t>永泰县洑口理宜家庭农场</t>
  </si>
  <si>
    <t>嵩口信用社</t>
  </si>
  <si>
    <t>永泰嵩夏家庭农场</t>
  </si>
  <si>
    <t>福建天叶中草药开发有限公司</t>
  </si>
  <si>
    <t>永泰县财富生态农场</t>
  </si>
  <si>
    <t>永泰县白云乡一品供粉干加工场</t>
  </si>
  <si>
    <t>永泰县百盛土鸡鸭养殖农民专业合作社</t>
  </si>
  <si>
    <t>永泰县樟城镇邑秀茶庄</t>
  </si>
  <si>
    <t xml:space="preserve">葛岭信用社	</t>
  </si>
  <si>
    <t>永泰县建彬家庭农场</t>
  </si>
  <si>
    <t>永泰泰古山庄田园综合体开发有限公司</t>
  </si>
  <si>
    <t xml:space="preserve">长庆信用社	</t>
  </si>
  <si>
    <t>福建省长福休闲农业有限公司</t>
  </si>
  <si>
    <t>永泰县龙创新农业专业合作社</t>
  </si>
  <si>
    <t xml:space="preserve">龙峰分社	</t>
  </si>
  <si>
    <t>永泰县樟城添添旺土特产店</t>
  </si>
  <si>
    <t xml:space="preserve">大洋信用社	</t>
  </si>
  <si>
    <t>永泰县顺青园林发展有限公司</t>
  </si>
  <si>
    <t xml:space="preserve">同安信用社	</t>
  </si>
  <si>
    <t>福州市草木谷文旅发展有限公司</t>
  </si>
  <si>
    <t xml:space="preserve">营业部	</t>
  </si>
  <si>
    <t>永泰县金蛋发展有限公司</t>
  </si>
  <si>
    <t xml:space="preserve">白云信用社	</t>
  </si>
  <si>
    <t>永泰县白云乡乾福养猪场</t>
  </si>
  <si>
    <t>福建新农泰实业有限公司</t>
  </si>
  <si>
    <t xml:space="preserve">城关信用社	</t>
  </si>
  <si>
    <t>永泰县钰翔家庭农场</t>
  </si>
  <si>
    <t xml:space="preserve">红星信用社	</t>
  </si>
  <si>
    <t>永泰县雁门畜牧养殖场</t>
  </si>
  <si>
    <t>永泰县览众生态农业有限公司</t>
  </si>
  <si>
    <t>永泰县阿车幸福家庭农场</t>
  </si>
  <si>
    <t>永泰县新罗洋农场</t>
  </si>
  <si>
    <t>北门分社</t>
  </si>
  <si>
    <t>福建仙品源农业发展有限公司</t>
  </si>
  <si>
    <t>上期多贴息部分金额，合并到本期贴息总金额中扣减</t>
  </si>
  <si>
    <t>工商银行永泰支行</t>
  </si>
  <si>
    <t>47项除贴息金额外，借款金额、本次实际可贴息天数等未计入合计</t>
  </si>
  <si>
    <t>2023年10月1日至2023年12月31日金融支持新型农业经营主体的担保费补贴申请台账</t>
  </si>
  <si>
    <t>填报日期：</t>
  </si>
  <si>
    <t>担保费补贴(%)</t>
  </si>
  <si>
    <t>贷款
发放日</t>
  </si>
  <si>
    <t>贷款
到期日</t>
  </si>
  <si>
    <t>担保年限（年）</t>
  </si>
  <si>
    <t>担保费率(%)</t>
  </si>
  <si>
    <t>保费补贴金额</t>
  </si>
  <si>
    <t>永泰县在地兄弟种植养殖专业合作社</t>
  </si>
  <si>
    <t>永泰县杉洋中草药种植专业合作社</t>
  </si>
  <si>
    <t>福州市霖添生态农业有限公司</t>
  </si>
  <si>
    <t>永泰县方壶山下生态农场</t>
  </si>
  <si>
    <t xml:space="preserve"> </t>
  </si>
  <si>
    <t>单位负责人(签字或盖章）：</t>
  </si>
  <si>
    <t>制表：</t>
  </si>
  <si>
    <t>（公章）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</si>
</sst>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yyyy&quot;年&quot;m&quot;月&quot;d&quot;日&quot;;@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仿宋_GB2312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sz val="10.5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9" fontId="7" fillId="2" borderId="4" xfId="0" applyNumberFormat="1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9" fontId="7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indent="15"/>
    </xf>
    <xf numFmtId="0" fontId="10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0" fontId="7" fillId="2" borderId="4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3" fillId="2" borderId="0" xfId="0" applyFont="1" applyFill="1">
      <alignment vertical="center"/>
    </xf>
    <xf numFmtId="0" fontId="13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ill="1" applyBorder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left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4" fontId="9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/>
    </xf>
    <xf numFmtId="31" fontId="13" fillId="2" borderId="0" xfId="0" applyNumberFormat="1" applyFont="1" applyFill="1">
      <alignment vertical="center"/>
    </xf>
    <xf numFmtId="178" fontId="13" fillId="2" borderId="0" xfId="0" applyNumberFormat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6" fontId="9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178" fontId="0" fillId="0" borderId="0" xfId="0" applyNumberFormat="1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7"/>
  <sheetViews>
    <sheetView workbookViewId="0">
      <selection activeCell="H11" sqref="H11"/>
    </sheetView>
  </sheetViews>
  <sheetFormatPr defaultColWidth="9" defaultRowHeight="13.5" outlineLevelRow="6" outlineLevelCol="4"/>
  <cols>
    <col min="1" max="1" width="10.125" customWidth="1"/>
    <col min="2" max="2" width="18.8416666666667" customWidth="1"/>
    <col min="3" max="3" width="16.25" customWidth="1"/>
    <col min="4" max="4" width="18" customWidth="1"/>
    <col min="5" max="5" width="21" customWidth="1"/>
    <col min="8" max="8" width="10.375"/>
  </cols>
  <sheetData>
    <row r="1" s="100" customFormat="1" ht="117" customHeight="1" spans="1:5">
      <c r="A1" s="103" t="s">
        <v>0</v>
      </c>
      <c r="B1" s="103"/>
      <c r="C1" s="103"/>
      <c r="D1" s="103"/>
      <c r="E1" s="103"/>
    </row>
    <row r="2" s="1" customFormat="1" ht="28" customHeight="1" spans="1:5">
      <c r="A2" s="104"/>
      <c r="B2" s="104"/>
      <c r="C2" s="104"/>
      <c r="D2" s="104"/>
      <c r="E2" s="105" t="s">
        <v>1</v>
      </c>
    </row>
    <row r="3" s="101" customFormat="1" ht="59" customHeight="1" spans="1:5">
      <c r="A3" s="106" t="s">
        <v>2</v>
      </c>
      <c r="B3" s="106" t="s">
        <v>3</v>
      </c>
      <c r="C3" s="106" t="s">
        <v>4</v>
      </c>
      <c r="D3" s="106" t="s">
        <v>5</v>
      </c>
      <c r="E3" s="106" t="s">
        <v>6</v>
      </c>
    </row>
    <row r="4" s="102" customFormat="1" ht="54" customHeight="1" spans="1:5">
      <c r="A4" s="72" t="s">
        <v>7</v>
      </c>
      <c r="B4" s="91">
        <f>贴息!S54</f>
        <v>104750.02</v>
      </c>
      <c r="C4" s="72">
        <f>担保!K15</f>
        <v>18120</v>
      </c>
      <c r="D4" s="72">
        <v>0</v>
      </c>
      <c r="E4" s="72">
        <f>B4+C4+D4</f>
        <v>122870.02</v>
      </c>
    </row>
    <row r="7" customFormat="1" spans="1:5">
      <c r="A7" s="100" t="s">
        <v>8</v>
      </c>
      <c r="C7" s="100" t="s">
        <v>9</v>
      </c>
      <c r="D7" s="40" t="s">
        <v>10</v>
      </c>
      <c r="E7" s="1"/>
    </row>
  </sheetData>
  <mergeCells count="2">
    <mergeCell ref="A1:E1"/>
    <mergeCell ref="D7:E7"/>
  </mergeCells>
  <printOptions horizontalCentered="1"/>
  <pageMargins left="0.751388888888889" right="0.751388888888889" top="0.62986111111111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Y57"/>
  <sheetViews>
    <sheetView zoomScale="90" zoomScaleNormal="90" workbookViewId="0">
      <pane xSplit="5" ySplit="5" topLeftCell="F46" activePane="bottomRight" state="frozen"/>
      <selection/>
      <selection pane="topRight"/>
      <selection pane="bottomLeft"/>
      <selection pane="bottomRight" activeCell="F59" sqref="F59"/>
    </sheetView>
  </sheetViews>
  <sheetFormatPr defaultColWidth="9" defaultRowHeight="13.5"/>
  <cols>
    <col min="1" max="1" width="4" style="33" customWidth="1"/>
    <col min="2" max="2" width="24.4416666666667" style="33" customWidth="1"/>
    <col min="3" max="3" width="33.75" style="33" hidden="1" customWidth="1"/>
    <col min="4" max="4" width="31.8" style="33" customWidth="1"/>
    <col min="5" max="5" width="4.71666666666667" style="33" customWidth="1"/>
    <col min="6" max="6" width="11.9416666666667" style="33" customWidth="1"/>
    <col min="7" max="7" width="12" style="33" customWidth="1"/>
    <col min="8" max="8" width="13.625" style="33" customWidth="1"/>
    <col min="9" max="9" width="11.95" style="33" customWidth="1"/>
    <col min="10" max="10" width="9.5" style="33" customWidth="1"/>
    <col min="11" max="11" width="13.25" style="33" customWidth="1"/>
    <col min="12" max="12" width="12.625" style="33" customWidth="1"/>
    <col min="13" max="15" width="14.25" style="33" hidden="1" customWidth="1"/>
    <col min="16" max="16" width="8.25" style="33" customWidth="1"/>
    <col min="17" max="17" width="7.74166666666667" style="33" customWidth="1"/>
    <col min="18" max="18" width="9" style="33" customWidth="1"/>
    <col min="19" max="19" width="13.475" style="39" customWidth="1"/>
    <col min="20" max="20" width="2.08333333333333" style="33" hidden="1" customWidth="1"/>
    <col min="21" max="21" width="13.8916666666667" style="33" customWidth="1"/>
    <col min="22" max="22" width="15.275" style="40" hidden="1" customWidth="1"/>
    <col min="23" max="23" width="14" style="33" customWidth="1"/>
    <col min="24" max="24" width="9" style="33" customWidth="1"/>
    <col min="25" max="16384" width="9" style="33"/>
  </cols>
  <sheetData>
    <row r="1" s="33" customFormat="1" ht="31" customHeight="1" spans="1:22">
      <c r="A1" s="41" t="s">
        <v>11</v>
      </c>
      <c r="B1" s="42"/>
      <c r="C1" s="42"/>
      <c r="P1" s="39"/>
      <c r="S1" s="39"/>
      <c r="V1" s="40"/>
    </row>
    <row r="2" s="33" customFormat="1" ht="26" customHeight="1" spans="1:22">
      <c r="A2" s="5" t="s">
        <v>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81"/>
      <c r="T2" s="5"/>
      <c r="U2" s="5"/>
      <c r="V2" s="40"/>
    </row>
    <row r="3" s="33" customFormat="1" ht="15" customHeight="1" spans="1:22">
      <c r="A3" s="43" t="s">
        <v>13</v>
      </c>
      <c r="B3" s="43"/>
      <c r="C3" s="43"/>
      <c r="D3" s="43"/>
      <c r="E3" s="43"/>
      <c r="F3" s="43"/>
      <c r="G3" s="43"/>
      <c r="H3" s="43"/>
      <c r="I3" s="43"/>
      <c r="J3" s="43"/>
      <c r="K3" s="68" t="s">
        <v>14</v>
      </c>
      <c r="L3" s="68"/>
      <c r="M3" s="68"/>
      <c r="N3" s="68"/>
      <c r="O3" s="68"/>
      <c r="P3" s="68"/>
      <c r="Q3" s="68"/>
      <c r="R3" s="68"/>
      <c r="S3" s="82"/>
      <c r="T3" s="27"/>
      <c r="U3" s="27"/>
      <c r="V3" s="40"/>
    </row>
    <row r="4" s="33" customFormat="1" ht="37" customHeight="1" spans="1:22">
      <c r="A4" s="7" t="s">
        <v>15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  <c r="O4" s="7" t="s">
        <v>29</v>
      </c>
      <c r="P4" s="7" t="s">
        <v>30</v>
      </c>
      <c r="Q4" s="7" t="s">
        <v>31</v>
      </c>
      <c r="R4" s="83" t="s">
        <v>32</v>
      </c>
      <c r="S4" s="84" t="s">
        <v>3</v>
      </c>
      <c r="T4" s="7" t="s">
        <v>33</v>
      </c>
      <c r="U4" s="85" t="s">
        <v>34</v>
      </c>
      <c r="V4" s="40"/>
    </row>
    <row r="5" s="33" customFormat="1" ht="33" customHeight="1" spans="1:2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3"/>
      <c r="S5" s="84"/>
      <c r="T5" s="7"/>
      <c r="U5" s="85"/>
      <c r="V5" s="40"/>
    </row>
    <row r="6" s="34" customFormat="1" ht="25" customHeight="1" spans="1:23">
      <c r="A6" s="44">
        <v>1</v>
      </c>
      <c r="B6" s="44" t="s">
        <v>35</v>
      </c>
      <c r="C6" s="44" t="s">
        <v>36</v>
      </c>
      <c r="D6" s="44" t="s">
        <v>37</v>
      </c>
      <c r="E6" s="44" t="s">
        <v>38</v>
      </c>
      <c r="F6" s="45">
        <v>44854</v>
      </c>
      <c r="G6" s="45">
        <v>45218</v>
      </c>
      <c r="H6" s="45">
        <v>45217</v>
      </c>
      <c r="I6" s="44">
        <v>3.65</v>
      </c>
      <c r="J6" s="44">
        <v>300000</v>
      </c>
      <c r="K6" s="69">
        <f t="shared" ref="K6:K51" si="0">IF(45200&lt;F6*1,F6,45200)</f>
        <v>45200</v>
      </c>
      <c r="L6" s="45">
        <f t="shared" ref="L6:L51" si="1">IF(H6*1&lt;45291,H6,45291)</f>
        <v>45217</v>
      </c>
      <c r="M6" s="45">
        <v>45078</v>
      </c>
      <c r="N6" s="45">
        <v>45200</v>
      </c>
      <c r="O6" s="70">
        <f t="shared" ref="O6:O52" si="2">H6-F6</f>
        <v>363</v>
      </c>
      <c r="P6" s="70">
        <f t="shared" ref="P6:P51" si="3">IF(F6*1&lt;45200,N6-F6,0)</f>
        <v>346</v>
      </c>
      <c r="Q6" s="70">
        <f t="shared" ref="Q6:Q51" si="4">IF(H6*1&lt;45200,0,O6-P6-R6)</f>
        <v>0</v>
      </c>
      <c r="R6" s="70">
        <f t="shared" ref="R6:R51" si="5">L6-K6</f>
        <v>17</v>
      </c>
      <c r="S6" s="86">
        <v>141.67</v>
      </c>
      <c r="T6" s="86" t="s">
        <v>39</v>
      </c>
      <c r="U6" s="87" t="s">
        <v>40</v>
      </c>
      <c r="V6" s="88">
        <f t="shared" ref="V6:V52" si="6">ROUND(IF(F6*1&lt;45072,J6*0.01*R6/360,J6*0.02*R6/360),2)</f>
        <v>141.67</v>
      </c>
      <c r="W6" s="89"/>
    </row>
    <row r="7" s="34" customFormat="1" ht="25" customHeight="1" spans="1:23">
      <c r="A7" s="44">
        <v>2</v>
      </c>
      <c r="B7" s="44" t="s">
        <v>35</v>
      </c>
      <c r="C7" s="44" t="s">
        <v>41</v>
      </c>
      <c r="D7" s="44" t="s">
        <v>42</v>
      </c>
      <c r="E7" s="44" t="s">
        <v>38</v>
      </c>
      <c r="F7" s="45">
        <v>44862</v>
      </c>
      <c r="G7" s="45">
        <v>45225</v>
      </c>
      <c r="H7" s="45">
        <v>45209</v>
      </c>
      <c r="I7" s="44">
        <v>3.65</v>
      </c>
      <c r="J7" s="44">
        <v>300000</v>
      </c>
      <c r="K7" s="69">
        <f t="shared" si="0"/>
        <v>45200</v>
      </c>
      <c r="L7" s="45">
        <f t="shared" si="1"/>
        <v>45209</v>
      </c>
      <c r="M7" s="45">
        <v>45078</v>
      </c>
      <c r="N7" s="45">
        <v>45200</v>
      </c>
      <c r="O7" s="70">
        <f t="shared" si="2"/>
        <v>347</v>
      </c>
      <c r="P7" s="70">
        <f t="shared" si="3"/>
        <v>338</v>
      </c>
      <c r="Q7" s="70">
        <f t="shared" si="4"/>
        <v>0</v>
      </c>
      <c r="R7" s="70">
        <f t="shared" si="5"/>
        <v>9</v>
      </c>
      <c r="S7" s="86">
        <v>75</v>
      </c>
      <c r="T7" s="86" t="s">
        <v>39</v>
      </c>
      <c r="U7" s="87" t="s">
        <v>40</v>
      </c>
      <c r="V7" s="88">
        <f t="shared" si="6"/>
        <v>75</v>
      </c>
      <c r="W7" s="89"/>
    </row>
    <row r="8" s="34" customFormat="1" ht="25" customHeight="1" spans="1:23">
      <c r="A8" s="44">
        <v>3</v>
      </c>
      <c r="B8" s="44" t="s">
        <v>35</v>
      </c>
      <c r="C8" s="44" t="s">
        <v>43</v>
      </c>
      <c r="D8" s="44" t="s">
        <v>44</v>
      </c>
      <c r="E8" s="44" t="s">
        <v>45</v>
      </c>
      <c r="F8" s="45">
        <v>44867</v>
      </c>
      <c r="G8" s="45">
        <v>45231</v>
      </c>
      <c r="H8" s="45">
        <v>45226</v>
      </c>
      <c r="I8" s="44">
        <v>3.65</v>
      </c>
      <c r="J8" s="44">
        <v>300000</v>
      </c>
      <c r="K8" s="69">
        <f t="shared" si="0"/>
        <v>45200</v>
      </c>
      <c r="L8" s="45">
        <f t="shared" si="1"/>
        <v>45226</v>
      </c>
      <c r="M8" s="45">
        <v>45078</v>
      </c>
      <c r="N8" s="45">
        <v>45200</v>
      </c>
      <c r="O8" s="70">
        <f t="shared" si="2"/>
        <v>359</v>
      </c>
      <c r="P8" s="70">
        <f t="shared" si="3"/>
        <v>333</v>
      </c>
      <c r="Q8" s="70">
        <f t="shared" si="4"/>
        <v>0</v>
      </c>
      <c r="R8" s="70">
        <f t="shared" si="5"/>
        <v>26</v>
      </c>
      <c r="S8" s="86">
        <v>216.67</v>
      </c>
      <c r="T8" s="86" t="s">
        <v>39</v>
      </c>
      <c r="U8" s="87" t="s">
        <v>40</v>
      </c>
      <c r="V8" s="88">
        <f t="shared" si="6"/>
        <v>216.67</v>
      </c>
      <c r="W8" s="89"/>
    </row>
    <row r="9" s="34" customFormat="1" ht="25" customHeight="1" spans="1:23">
      <c r="A9" s="44">
        <v>4</v>
      </c>
      <c r="B9" s="44" t="s">
        <v>35</v>
      </c>
      <c r="C9" s="44" t="s">
        <v>46</v>
      </c>
      <c r="D9" s="44" t="s">
        <v>47</v>
      </c>
      <c r="E9" s="44" t="s">
        <v>45</v>
      </c>
      <c r="F9" s="45">
        <v>44868</v>
      </c>
      <c r="G9" s="45">
        <v>45232</v>
      </c>
      <c r="H9" s="45">
        <v>45225</v>
      </c>
      <c r="I9" s="44">
        <v>3.65</v>
      </c>
      <c r="J9" s="44">
        <v>500000</v>
      </c>
      <c r="K9" s="69">
        <f t="shared" si="0"/>
        <v>45200</v>
      </c>
      <c r="L9" s="45">
        <f t="shared" si="1"/>
        <v>45225</v>
      </c>
      <c r="M9" s="45">
        <v>45078</v>
      </c>
      <c r="N9" s="45">
        <v>45200</v>
      </c>
      <c r="O9" s="70">
        <f t="shared" si="2"/>
        <v>357</v>
      </c>
      <c r="P9" s="70">
        <f t="shared" si="3"/>
        <v>332</v>
      </c>
      <c r="Q9" s="70">
        <f t="shared" si="4"/>
        <v>0</v>
      </c>
      <c r="R9" s="70">
        <f t="shared" si="5"/>
        <v>25</v>
      </c>
      <c r="S9" s="86">
        <v>347.22</v>
      </c>
      <c r="T9" s="86" t="s">
        <v>39</v>
      </c>
      <c r="U9" s="87" t="s">
        <v>40</v>
      </c>
      <c r="V9" s="88">
        <f t="shared" si="6"/>
        <v>347.22</v>
      </c>
      <c r="W9" s="90"/>
    </row>
    <row r="10" s="35" customFormat="1" ht="25" customHeight="1" spans="1:22">
      <c r="A10" s="18">
        <v>5</v>
      </c>
      <c r="B10" s="18" t="s">
        <v>35</v>
      </c>
      <c r="C10" s="18" t="s">
        <v>36</v>
      </c>
      <c r="D10" s="46" t="s">
        <v>48</v>
      </c>
      <c r="E10" s="18" t="s">
        <v>49</v>
      </c>
      <c r="F10" s="47">
        <v>45072</v>
      </c>
      <c r="G10" s="47">
        <v>45437</v>
      </c>
      <c r="H10" s="47">
        <v>45437</v>
      </c>
      <c r="I10" s="71">
        <v>2.65</v>
      </c>
      <c r="J10" s="72">
        <v>300000</v>
      </c>
      <c r="K10" s="73">
        <f t="shared" si="0"/>
        <v>45200</v>
      </c>
      <c r="L10" s="53">
        <f t="shared" si="1"/>
        <v>45291</v>
      </c>
      <c r="M10" s="53">
        <v>45078</v>
      </c>
      <c r="N10" s="53">
        <v>45200</v>
      </c>
      <c r="O10" s="74">
        <f t="shared" si="2"/>
        <v>365</v>
      </c>
      <c r="P10" s="74">
        <f t="shared" si="3"/>
        <v>128</v>
      </c>
      <c r="Q10" s="74">
        <f t="shared" si="4"/>
        <v>146</v>
      </c>
      <c r="R10" s="74">
        <f t="shared" si="5"/>
        <v>91</v>
      </c>
      <c r="S10" s="91">
        <v>1516.67</v>
      </c>
      <c r="T10" s="74" t="s">
        <v>39</v>
      </c>
      <c r="U10" s="48" t="s">
        <v>40</v>
      </c>
      <c r="V10" s="92">
        <f t="shared" si="6"/>
        <v>1516.67</v>
      </c>
    </row>
    <row r="11" s="35" customFormat="1" ht="25" customHeight="1" spans="1:22">
      <c r="A11" s="18">
        <v>6</v>
      </c>
      <c r="B11" s="18" t="s">
        <v>35</v>
      </c>
      <c r="C11" s="18" t="s">
        <v>50</v>
      </c>
      <c r="D11" s="48" t="s">
        <v>51</v>
      </c>
      <c r="E11" s="18" t="s">
        <v>45</v>
      </c>
      <c r="F11" s="49">
        <v>45072</v>
      </c>
      <c r="G11" s="49">
        <v>45436</v>
      </c>
      <c r="H11" s="49">
        <v>45436</v>
      </c>
      <c r="I11" s="71">
        <v>2.65</v>
      </c>
      <c r="J11" s="72">
        <v>1500000</v>
      </c>
      <c r="K11" s="73">
        <f t="shared" si="0"/>
        <v>45200</v>
      </c>
      <c r="L11" s="53">
        <f t="shared" si="1"/>
        <v>45291</v>
      </c>
      <c r="M11" s="53">
        <v>45078</v>
      </c>
      <c r="N11" s="53">
        <v>45200</v>
      </c>
      <c r="O11" s="74">
        <f t="shared" si="2"/>
        <v>364</v>
      </c>
      <c r="P11" s="74">
        <f t="shared" si="3"/>
        <v>128</v>
      </c>
      <c r="Q11" s="74">
        <f t="shared" si="4"/>
        <v>145</v>
      </c>
      <c r="R11" s="74">
        <f t="shared" si="5"/>
        <v>91</v>
      </c>
      <c r="S11" s="91">
        <v>7583.33</v>
      </c>
      <c r="T11" s="74"/>
      <c r="U11" s="48" t="s">
        <v>40</v>
      </c>
      <c r="V11" s="92">
        <f t="shared" si="6"/>
        <v>7583.33</v>
      </c>
    </row>
    <row r="12" s="35" customFormat="1" ht="25" customHeight="1" spans="1:24">
      <c r="A12" s="18">
        <v>7</v>
      </c>
      <c r="B12" s="18" t="s">
        <v>35</v>
      </c>
      <c r="C12" s="18" t="s">
        <v>52</v>
      </c>
      <c r="D12" s="18" t="s">
        <v>53</v>
      </c>
      <c r="E12" s="18" t="s">
        <v>38</v>
      </c>
      <c r="F12" s="20">
        <v>45086</v>
      </c>
      <c r="G12" s="20">
        <v>45451</v>
      </c>
      <c r="H12" s="20">
        <v>45451</v>
      </c>
      <c r="I12" s="18">
        <v>2.65</v>
      </c>
      <c r="J12" s="18">
        <v>500000</v>
      </c>
      <c r="K12" s="73">
        <f t="shared" si="0"/>
        <v>45200</v>
      </c>
      <c r="L12" s="53">
        <f t="shared" si="1"/>
        <v>45291</v>
      </c>
      <c r="M12" s="53">
        <v>45078</v>
      </c>
      <c r="N12" s="53">
        <v>45200</v>
      </c>
      <c r="O12" s="74">
        <f t="shared" si="2"/>
        <v>365</v>
      </c>
      <c r="P12" s="74">
        <f t="shared" si="3"/>
        <v>114</v>
      </c>
      <c r="Q12" s="74">
        <f t="shared" si="4"/>
        <v>160</v>
      </c>
      <c r="R12" s="74">
        <f t="shared" si="5"/>
        <v>91</v>
      </c>
      <c r="S12" s="91">
        <v>2527.78</v>
      </c>
      <c r="T12" s="74"/>
      <c r="U12" s="48" t="s">
        <v>40</v>
      </c>
      <c r="V12" s="92">
        <f t="shared" si="6"/>
        <v>2527.78</v>
      </c>
      <c r="W12" s="33"/>
      <c r="X12" s="33"/>
    </row>
    <row r="13" s="33" customFormat="1" ht="25" customHeight="1" spans="1:22">
      <c r="A13" s="18">
        <v>8</v>
      </c>
      <c r="B13" s="18" t="s">
        <v>35</v>
      </c>
      <c r="C13" s="18" t="s">
        <v>50</v>
      </c>
      <c r="D13" s="48" t="s">
        <v>54</v>
      </c>
      <c r="E13" s="18" t="s">
        <v>49</v>
      </c>
      <c r="F13" s="49">
        <v>45103</v>
      </c>
      <c r="G13" s="49">
        <v>45468</v>
      </c>
      <c r="H13" s="49">
        <v>45468</v>
      </c>
      <c r="I13" s="71">
        <v>2.55</v>
      </c>
      <c r="J13" s="72">
        <v>150000</v>
      </c>
      <c r="K13" s="73">
        <f t="shared" si="0"/>
        <v>45200</v>
      </c>
      <c r="L13" s="53">
        <f t="shared" si="1"/>
        <v>45291</v>
      </c>
      <c r="M13" s="53">
        <v>45078</v>
      </c>
      <c r="N13" s="53">
        <v>45200</v>
      </c>
      <c r="O13" s="74">
        <f t="shared" si="2"/>
        <v>365</v>
      </c>
      <c r="P13" s="74">
        <f t="shared" si="3"/>
        <v>97</v>
      </c>
      <c r="Q13" s="74">
        <f t="shared" si="4"/>
        <v>177</v>
      </c>
      <c r="R13" s="74">
        <f t="shared" si="5"/>
        <v>91</v>
      </c>
      <c r="S13" s="91">
        <v>758.33</v>
      </c>
      <c r="T13" s="74"/>
      <c r="U13" s="48" t="s">
        <v>40</v>
      </c>
      <c r="V13" s="92">
        <f t="shared" si="6"/>
        <v>758.33</v>
      </c>
    </row>
    <row r="14" s="33" customFormat="1" ht="25" customHeight="1" spans="1:22">
      <c r="A14" s="18">
        <v>9</v>
      </c>
      <c r="B14" s="18" t="s">
        <v>35</v>
      </c>
      <c r="C14" s="18" t="s">
        <v>50</v>
      </c>
      <c r="D14" s="48" t="s">
        <v>55</v>
      </c>
      <c r="E14" s="18" t="s">
        <v>49</v>
      </c>
      <c r="F14" s="49">
        <v>45103</v>
      </c>
      <c r="G14" s="49">
        <v>45468</v>
      </c>
      <c r="H14" s="49">
        <v>45468</v>
      </c>
      <c r="I14" s="71">
        <v>2.55</v>
      </c>
      <c r="J14" s="72">
        <v>100000</v>
      </c>
      <c r="K14" s="73">
        <f t="shared" si="0"/>
        <v>45200</v>
      </c>
      <c r="L14" s="53">
        <f t="shared" si="1"/>
        <v>45291</v>
      </c>
      <c r="M14" s="53">
        <v>45078</v>
      </c>
      <c r="N14" s="53">
        <v>45200</v>
      </c>
      <c r="O14" s="74">
        <f t="shared" si="2"/>
        <v>365</v>
      </c>
      <c r="P14" s="74">
        <f t="shared" si="3"/>
        <v>97</v>
      </c>
      <c r="Q14" s="74">
        <f t="shared" si="4"/>
        <v>177</v>
      </c>
      <c r="R14" s="74">
        <f t="shared" si="5"/>
        <v>91</v>
      </c>
      <c r="S14" s="91">
        <v>505.56</v>
      </c>
      <c r="T14" s="74"/>
      <c r="U14" s="48" t="s">
        <v>40</v>
      </c>
      <c r="V14" s="92">
        <f t="shared" si="6"/>
        <v>505.56</v>
      </c>
    </row>
    <row r="15" s="33" customFormat="1" ht="25" customHeight="1" spans="1:22">
      <c r="A15" s="18">
        <v>10</v>
      </c>
      <c r="B15" s="50" t="s">
        <v>35</v>
      </c>
      <c r="C15" s="50" t="s">
        <v>56</v>
      </c>
      <c r="D15" s="50" t="s">
        <v>57</v>
      </c>
      <c r="E15" s="50" t="s">
        <v>38</v>
      </c>
      <c r="F15" s="20">
        <v>45105</v>
      </c>
      <c r="G15" s="20">
        <v>45470</v>
      </c>
      <c r="H15" s="20">
        <v>45470</v>
      </c>
      <c r="I15" s="50">
        <v>2.55</v>
      </c>
      <c r="J15" s="50">
        <v>200000</v>
      </c>
      <c r="K15" s="73">
        <f t="shared" si="0"/>
        <v>45200</v>
      </c>
      <c r="L15" s="53">
        <f t="shared" si="1"/>
        <v>45291</v>
      </c>
      <c r="M15" s="53">
        <v>45078</v>
      </c>
      <c r="N15" s="53">
        <v>45200</v>
      </c>
      <c r="O15" s="74">
        <f t="shared" si="2"/>
        <v>365</v>
      </c>
      <c r="P15" s="74">
        <f t="shared" si="3"/>
        <v>95</v>
      </c>
      <c r="Q15" s="74">
        <f t="shared" si="4"/>
        <v>179</v>
      </c>
      <c r="R15" s="74">
        <f t="shared" si="5"/>
        <v>91</v>
      </c>
      <c r="S15" s="91">
        <v>1011.11</v>
      </c>
      <c r="T15" s="74"/>
      <c r="U15" s="48" t="s">
        <v>40</v>
      </c>
      <c r="V15" s="92">
        <f t="shared" si="6"/>
        <v>1011.11</v>
      </c>
    </row>
    <row r="16" s="33" customFormat="1" ht="25" customHeight="1" spans="1:22">
      <c r="A16" s="18">
        <v>11</v>
      </c>
      <c r="B16" s="50" t="s">
        <v>35</v>
      </c>
      <c r="C16" s="50" t="s">
        <v>52</v>
      </c>
      <c r="D16" s="50" t="s">
        <v>58</v>
      </c>
      <c r="E16" s="50" t="s">
        <v>49</v>
      </c>
      <c r="F16" s="20">
        <v>45106</v>
      </c>
      <c r="G16" s="20">
        <v>45471</v>
      </c>
      <c r="H16" s="20">
        <v>45471</v>
      </c>
      <c r="I16" s="50">
        <v>2.55</v>
      </c>
      <c r="J16" s="50">
        <v>500000</v>
      </c>
      <c r="K16" s="73">
        <f t="shared" si="0"/>
        <v>45200</v>
      </c>
      <c r="L16" s="53">
        <f t="shared" si="1"/>
        <v>45291</v>
      </c>
      <c r="M16" s="53">
        <v>45078</v>
      </c>
      <c r="N16" s="53">
        <v>45200</v>
      </c>
      <c r="O16" s="74">
        <f t="shared" si="2"/>
        <v>365</v>
      </c>
      <c r="P16" s="74">
        <f t="shared" si="3"/>
        <v>94</v>
      </c>
      <c r="Q16" s="74">
        <f t="shared" si="4"/>
        <v>180</v>
      </c>
      <c r="R16" s="74">
        <f t="shared" si="5"/>
        <v>91</v>
      </c>
      <c r="S16" s="91">
        <v>2527.78</v>
      </c>
      <c r="T16" s="74"/>
      <c r="U16" s="48" t="s">
        <v>40</v>
      </c>
      <c r="V16" s="92">
        <f t="shared" si="6"/>
        <v>2527.78</v>
      </c>
    </row>
    <row r="17" s="33" customFormat="1" ht="25" customHeight="1" spans="1:22">
      <c r="A17" s="18">
        <v>12</v>
      </c>
      <c r="B17" s="18" t="s">
        <v>35</v>
      </c>
      <c r="C17" s="18" t="s">
        <v>59</v>
      </c>
      <c r="D17" s="48" t="s">
        <v>60</v>
      </c>
      <c r="E17" s="18" t="s">
        <v>49</v>
      </c>
      <c r="F17" s="49">
        <v>45117</v>
      </c>
      <c r="G17" s="49">
        <v>45482</v>
      </c>
      <c r="H17" s="49">
        <v>45482</v>
      </c>
      <c r="I17" s="71">
        <v>5.2</v>
      </c>
      <c r="J17" s="72">
        <v>500000</v>
      </c>
      <c r="K17" s="73">
        <f t="shared" si="0"/>
        <v>45200</v>
      </c>
      <c r="L17" s="53">
        <f t="shared" si="1"/>
        <v>45291</v>
      </c>
      <c r="M17" s="53">
        <v>45078</v>
      </c>
      <c r="N17" s="53">
        <v>45200</v>
      </c>
      <c r="O17" s="74">
        <f t="shared" si="2"/>
        <v>365</v>
      </c>
      <c r="P17" s="74">
        <f t="shared" si="3"/>
        <v>83</v>
      </c>
      <c r="Q17" s="74">
        <f t="shared" si="4"/>
        <v>191</v>
      </c>
      <c r="R17" s="74">
        <f t="shared" si="5"/>
        <v>91</v>
      </c>
      <c r="S17" s="91">
        <v>2527.78</v>
      </c>
      <c r="T17" s="74"/>
      <c r="U17" s="48" t="s">
        <v>40</v>
      </c>
      <c r="V17" s="92">
        <f t="shared" si="6"/>
        <v>2527.78</v>
      </c>
    </row>
    <row r="18" s="33" customFormat="1" ht="25" customHeight="1" spans="1:22">
      <c r="A18" s="18">
        <v>13</v>
      </c>
      <c r="B18" s="50" t="s">
        <v>35</v>
      </c>
      <c r="C18" s="50" t="s">
        <v>61</v>
      </c>
      <c r="D18" s="51" t="s">
        <v>62</v>
      </c>
      <c r="E18" s="18" t="s">
        <v>49</v>
      </c>
      <c r="F18" s="52">
        <v>45125</v>
      </c>
      <c r="G18" s="52">
        <v>45490</v>
      </c>
      <c r="H18" s="52">
        <v>45490</v>
      </c>
      <c r="I18" s="51">
        <v>6.1</v>
      </c>
      <c r="J18" s="75">
        <v>150000</v>
      </c>
      <c r="K18" s="73">
        <f t="shared" si="0"/>
        <v>45200</v>
      </c>
      <c r="L18" s="53">
        <f t="shared" si="1"/>
        <v>45291</v>
      </c>
      <c r="M18" s="53">
        <v>45078</v>
      </c>
      <c r="N18" s="53">
        <v>45200</v>
      </c>
      <c r="O18" s="74">
        <f t="shared" si="2"/>
        <v>365</v>
      </c>
      <c r="P18" s="74">
        <f t="shared" si="3"/>
        <v>75</v>
      </c>
      <c r="Q18" s="74">
        <f t="shared" si="4"/>
        <v>199</v>
      </c>
      <c r="R18" s="74">
        <f t="shared" si="5"/>
        <v>91</v>
      </c>
      <c r="S18" s="91">
        <v>758.33</v>
      </c>
      <c r="T18" s="74"/>
      <c r="U18" s="48" t="s">
        <v>40</v>
      </c>
      <c r="V18" s="92">
        <f t="shared" si="6"/>
        <v>758.33</v>
      </c>
    </row>
    <row r="19" s="33" customFormat="1" ht="25" customHeight="1" spans="1:22">
      <c r="A19" s="18">
        <v>14</v>
      </c>
      <c r="B19" s="50" t="s">
        <v>35</v>
      </c>
      <c r="C19" s="50" t="s">
        <v>63</v>
      </c>
      <c r="D19" s="51" t="s">
        <v>64</v>
      </c>
      <c r="E19" s="51" t="s">
        <v>45</v>
      </c>
      <c r="F19" s="52">
        <v>45127</v>
      </c>
      <c r="G19" s="52">
        <v>45491</v>
      </c>
      <c r="H19" s="52">
        <v>45491</v>
      </c>
      <c r="I19" s="76">
        <v>2.55</v>
      </c>
      <c r="J19" s="51">
        <v>500000</v>
      </c>
      <c r="K19" s="73">
        <f t="shared" si="0"/>
        <v>45200</v>
      </c>
      <c r="L19" s="53">
        <f t="shared" si="1"/>
        <v>45291</v>
      </c>
      <c r="M19" s="53">
        <v>45078</v>
      </c>
      <c r="N19" s="53">
        <v>45200</v>
      </c>
      <c r="O19" s="74">
        <f t="shared" si="2"/>
        <v>364</v>
      </c>
      <c r="P19" s="74">
        <f t="shared" si="3"/>
        <v>73</v>
      </c>
      <c r="Q19" s="74">
        <f t="shared" si="4"/>
        <v>200</v>
      </c>
      <c r="R19" s="74">
        <f t="shared" si="5"/>
        <v>91</v>
      </c>
      <c r="S19" s="91">
        <v>2527.78</v>
      </c>
      <c r="T19" s="74"/>
      <c r="U19" s="48" t="s">
        <v>40</v>
      </c>
      <c r="V19" s="92">
        <f t="shared" si="6"/>
        <v>2527.78</v>
      </c>
    </row>
    <row r="20" s="33" customFormat="1" ht="25" customHeight="1" spans="1:22">
      <c r="A20" s="18">
        <v>15</v>
      </c>
      <c r="B20" s="50" t="s">
        <v>35</v>
      </c>
      <c r="C20" s="50" t="s">
        <v>52</v>
      </c>
      <c r="D20" s="51" t="s">
        <v>65</v>
      </c>
      <c r="E20" s="51" t="s">
        <v>49</v>
      </c>
      <c r="F20" s="52">
        <v>45135</v>
      </c>
      <c r="G20" s="52">
        <v>45500</v>
      </c>
      <c r="H20" s="52">
        <v>45500</v>
      </c>
      <c r="I20" s="76">
        <v>2.55</v>
      </c>
      <c r="J20" s="51">
        <v>300000</v>
      </c>
      <c r="K20" s="73">
        <f t="shared" si="0"/>
        <v>45200</v>
      </c>
      <c r="L20" s="53">
        <f t="shared" si="1"/>
        <v>45291</v>
      </c>
      <c r="M20" s="53">
        <v>45078</v>
      </c>
      <c r="N20" s="53">
        <v>45200</v>
      </c>
      <c r="O20" s="74">
        <f t="shared" si="2"/>
        <v>365</v>
      </c>
      <c r="P20" s="74">
        <f t="shared" si="3"/>
        <v>65</v>
      </c>
      <c r="Q20" s="74">
        <f t="shared" si="4"/>
        <v>209</v>
      </c>
      <c r="R20" s="74">
        <f t="shared" si="5"/>
        <v>91</v>
      </c>
      <c r="S20" s="91">
        <v>1516.67</v>
      </c>
      <c r="T20" s="74"/>
      <c r="U20" s="48" t="s">
        <v>40</v>
      </c>
      <c r="V20" s="92">
        <f t="shared" si="6"/>
        <v>1516.67</v>
      </c>
    </row>
    <row r="21" s="33" customFormat="1" ht="25" customHeight="1" spans="1:22">
      <c r="A21" s="18">
        <v>16</v>
      </c>
      <c r="B21" s="18" t="s">
        <v>35</v>
      </c>
      <c r="C21" s="18" t="s">
        <v>66</v>
      </c>
      <c r="D21" s="18" t="s">
        <v>67</v>
      </c>
      <c r="E21" s="50" t="s">
        <v>38</v>
      </c>
      <c r="F21" s="20">
        <v>45137</v>
      </c>
      <c r="G21" s="53">
        <v>45502</v>
      </c>
      <c r="H21" s="53">
        <v>45502</v>
      </c>
      <c r="I21" s="50">
        <v>2.55</v>
      </c>
      <c r="J21" s="50">
        <v>1000000</v>
      </c>
      <c r="K21" s="73">
        <f t="shared" si="0"/>
        <v>45200</v>
      </c>
      <c r="L21" s="53">
        <f t="shared" si="1"/>
        <v>45291</v>
      </c>
      <c r="M21" s="53">
        <v>45078</v>
      </c>
      <c r="N21" s="53">
        <v>45200</v>
      </c>
      <c r="O21" s="74">
        <f t="shared" si="2"/>
        <v>365</v>
      </c>
      <c r="P21" s="74">
        <f t="shared" si="3"/>
        <v>63</v>
      </c>
      <c r="Q21" s="74">
        <f t="shared" si="4"/>
        <v>211</v>
      </c>
      <c r="R21" s="74">
        <f t="shared" si="5"/>
        <v>91</v>
      </c>
      <c r="S21" s="91">
        <v>5055.56</v>
      </c>
      <c r="T21" s="74"/>
      <c r="U21" s="48" t="s">
        <v>40</v>
      </c>
      <c r="V21" s="92">
        <f t="shared" si="6"/>
        <v>5055.56</v>
      </c>
    </row>
    <row r="22" s="33" customFormat="1" ht="25" customHeight="1" spans="1:22">
      <c r="A22" s="18">
        <v>17</v>
      </c>
      <c r="B22" s="18" t="s">
        <v>35</v>
      </c>
      <c r="C22" s="18" t="s">
        <v>68</v>
      </c>
      <c r="D22" s="48" t="s">
        <v>69</v>
      </c>
      <c r="E22" s="18" t="s">
        <v>38</v>
      </c>
      <c r="F22" s="49">
        <v>45140</v>
      </c>
      <c r="G22" s="49">
        <v>45505</v>
      </c>
      <c r="H22" s="49">
        <v>45505</v>
      </c>
      <c r="I22" s="71">
        <v>2.55</v>
      </c>
      <c r="J22" s="72">
        <v>300000</v>
      </c>
      <c r="K22" s="73">
        <f t="shared" si="0"/>
        <v>45200</v>
      </c>
      <c r="L22" s="53">
        <f t="shared" si="1"/>
        <v>45291</v>
      </c>
      <c r="M22" s="53">
        <v>45078</v>
      </c>
      <c r="N22" s="53">
        <v>45200</v>
      </c>
      <c r="O22" s="74">
        <f t="shared" si="2"/>
        <v>365</v>
      </c>
      <c r="P22" s="74">
        <f t="shared" si="3"/>
        <v>60</v>
      </c>
      <c r="Q22" s="74">
        <f t="shared" si="4"/>
        <v>214</v>
      </c>
      <c r="R22" s="74">
        <f t="shared" si="5"/>
        <v>91</v>
      </c>
      <c r="S22" s="91">
        <v>1516.67</v>
      </c>
      <c r="T22" s="74"/>
      <c r="U22" s="48" t="s">
        <v>40</v>
      </c>
      <c r="V22" s="92">
        <f t="shared" si="6"/>
        <v>1516.67</v>
      </c>
    </row>
    <row r="23" s="33" customFormat="1" ht="25" customHeight="1" spans="1:22">
      <c r="A23" s="18">
        <v>18</v>
      </c>
      <c r="B23" s="50" t="s">
        <v>35</v>
      </c>
      <c r="C23" s="50" t="s">
        <v>70</v>
      </c>
      <c r="D23" s="51" t="s">
        <v>71</v>
      </c>
      <c r="E23" s="51" t="s">
        <v>49</v>
      </c>
      <c r="F23" s="52">
        <v>45140</v>
      </c>
      <c r="G23" s="52">
        <v>45490</v>
      </c>
      <c r="H23" s="52">
        <v>45490</v>
      </c>
      <c r="I23" s="76">
        <v>2.55</v>
      </c>
      <c r="J23" s="51">
        <v>300000</v>
      </c>
      <c r="K23" s="73">
        <f t="shared" si="0"/>
        <v>45200</v>
      </c>
      <c r="L23" s="53">
        <f t="shared" si="1"/>
        <v>45291</v>
      </c>
      <c r="M23" s="53">
        <v>45078</v>
      </c>
      <c r="N23" s="53">
        <v>45200</v>
      </c>
      <c r="O23" s="74">
        <f t="shared" si="2"/>
        <v>350</v>
      </c>
      <c r="P23" s="74">
        <f t="shared" si="3"/>
        <v>60</v>
      </c>
      <c r="Q23" s="74">
        <f t="shared" si="4"/>
        <v>199</v>
      </c>
      <c r="R23" s="74">
        <f t="shared" si="5"/>
        <v>91</v>
      </c>
      <c r="S23" s="91">
        <v>1516.67</v>
      </c>
      <c r="T23" s="74"/>
      <c r="U23" s="48" t="s">
        <v>40</v>
      </c>
      <c r="V23" s="92">
        <f t="shared" si="6"/>
        <v>1516.67</v>
      </c>
    </row>
    <row r="24" s="36" customFormat="1" ht="25" customHeight="1" spans="1:22">
      <c r="A24" s="18">
        <v>19</v>
      </c>
      <c r="B24" s="18" t="s">
        <v>35</v>
      </c>
      <c r="C24" s="18" t="s">
        <v>50</v>
      </c>
      <c r="D24" s="48" t="s">
        <v>72</v>
      </c>
      <c r="E24" s="18" t="s">
        <v>49</v>
      </c>
      <c r="F24" s="49">
        <v>45148</v>
      </c>
      <c r="G24" s="49">
        <v>45512</v>
      </c>
      <c r="H24" s="49">
        <v>45512</v>
      </c>
      <c r="I24" s="71">
        <v>2.55</v>
      </c>
      <c r="J24" s="72">
        <v>2000000</v>
      </c>
      <c r="K24" s="73">
        <f t="shared" si="0"/>
        <v>45200</v>
      </c>
      <c r="L24" s="53">
        <f t="shared" si="1"/>
        <v>45291</v>
      </c>
      <c r="M24" s="53">
        <v>45078</v>
      </c>
      <c r="N24" s="53">
        <v>45200</v>
      </c>
      <c r="O24" s="74">
        <f t="shared" si="2"/>
        <v>364</v>
      </c>
      <c r="P24" s="74">
        <f t="shared" si="3"/>
        <v>52</v>
      </c>
      <c r="Q24" s="74">
        <f t="shared" si="4"/>
        <v>221</v>
      </c>
      <c r="R24" s="74">
        <f t="shared" si="5"/>
        <v>91</v>
      </c>
      <c r="S24" s="91">
        <v>10111.11</v>
      </c>
      <c r="T24" s="74"/>
      <c r="U24" s="48" t="s">
        <v>40</v>
      </c>
      <c r="V24" s="92">
        <f t="shared" si="6"/>
        <v>10111.11</v>
      </c>
    </row>
    <row r="25" s="36" customFormat="1" ht="25" customHeight="1" spans="1:22">
      <c r="A25" s="18">
        <v>20</v>
      </c>
      <c r="B25" s="18" t="s">
        <v>35</v>
      </c>
      <c r="C25" s="18" t="s">
        <v>46</v>
      </c>
      <c r="D25" s="48" t="s">
        <v>73</v>
      </c>
      <c r="E25" s="18" t="s">
        <v>49</v>
      </c>
      <c r="F25" s="49">
        <v>45150</v>
      </c>
      <c r="G25" s="49">
        <v>45515</v>
      </c>
      <c r="H25" s="49">
        <v>45515</v>
      </c>
      <c r="I25" s="71">
        <v>2.55</v>
      </c>
      <c r="J25" s="72">
        <v>200000</v>
      </c>
      <c r="K25" s="73">
        <f t="shared" si="0"/>
        <v>45200</v>
      </c>
      <c r="L25" s="53">
        <f t="shared" si="1"/>
        <v>45291</v>
      </c>
      <c r="M25" s="53">
        <v>45078</v>
      </c>
      <c r="N25" s="53">
        <v>45200</v>
      </c>
      <c r="O25" s="74">
        <f t="shared" si="2"/>
        <v>365</v>
      </c>
      <c r="P25" s="74">
        <f t="shared" si="3"/>
        <v>50</v>
      </c>
      <c r="Q25" s="74">
        <f t="shared" si="4"/>
        <v>224</v>
      </c>
      <c r="R25" s="74">
        <f t="shared" si="5"/>
        <v>91</v>
      </c>
      <c r="S25" s="91">
        <v>1011.11</v>
      </c>
      <c r="T25" s="74"/>
      <c r="U25" s="48" t="s">
        <v>40</v>
      </c>
      <c r="V25" s="92">
        <f t="shared" si="6"/>
        <v>1011.11</v>
      </c>
    </row>
    <row r="26" s="36" customFormat="1" ht="25" customHeight="1" spans="1:22">
      <c r="A26" s="18">
        <v>21</v>
      </c>
      <c r="B26" s="18" t="s">
        <v>35</v>
      </c>
      <c r="C26" s="18" t="s">
        <v>52</v>
      </c>
      <c r="D26" s="18" t="s">
        <v>44</v>
      </c>
      <c r="E26" s="50" t="s">
        <v>45</v>
      </c>
      <c r="F26" s="20">
        <v>45156</v>
      </c>
      <c r="G26" s="53">
        <v>45520</v>
      </c>
      <c r="H26" s="53">
        <v>45520</v>
      </c>
      <c r="I26" s="50">
        <v>5.2</v>
      </c>
      <c r="J26" s="50">
        <v>200000</v>
      </c>
      <c r="K26" s="73">
        <f t="shared" si="0"/>
        <v>45200</v>
      </c>
      <c r="L26" s="53">
        <f t="shared" si="1"/>
        <v>45291</v>
      </c>
      <c r="M26" s="53">
        <v>45078</v>
      </c>
      <c r="N26" s="53">
        <v>45200</v>
      </c>
      <c r="O26" s="74">
        <f t="shared" si="2"/>
        <v>364</v>
      </c>
      <c r="P26" s="74">
        <f t="shared" si="3"/>
        <v>44</v>
      </c>
      <c r="Q26" s="74">
        <f t="shared" si="4"/>
        <v>229</v>
      </c>
      <c r="R26" s="74">
        <f t="shared" si="5"/>
        <v>91</v>
      </c>
      <c r="S26" s="91">
        <v>1011.11</v>
      </c>
      <c r="T26" s="74"/>
      <c r="U26" s="48" t="s">
        <v>40</v>
      </c>
      <c r="V26" s="92">
        <f t="shared" si="6"/>
        <v>1011.11</v>
      </c>
    </row>
    <row r="27" s="36" customFormat="1" ht="25" customHeight="1" spans="1:22">
      <c r="A27" s="18">
        <v>22</v>
      </c>
      <c r="B27" s="18" t="s">
        <v>35</v>
      </c>
      <c r="C27" s="18" t="s">
        <v>68</v>
      </c>
      <c r="D27" s="48" t="s">
        <v>74</v>
      </c>
      <c r="E27" s="18" t="s">
        <v>45</v>
      </c>
      <c r="F27" s="49">
        <v>45160</v>
      </c>
      <c r="G27" s="49">
        <v>45518</v>
      </c>
      <c r="H27" s="49">
        <v>45518</v>
      </c>
      <c r="I27" s="71">
        <v>2.55</v>
      </c>
      <c r="J27" s="72">
        <v>300000</v>
      </c>
      <c r="K27" s="73">
        <f t="shared" si="0"/>
        <v>45200</v>
      </c>
      <c r="L27" s="53">
        <f t="shared" si="1"/>
        <v>45291</v>
      </c>
      <c r="M27" s="53">
        <v>45078</v>
      </c>
      <c r="N27" s="53">
        <v>45200</v>
      </c>
      <c r="O27" s="74">
        <f t="shared" si="2"/>
        <v>358</v>
      </c>
      <c r="P27" s="74">
        <f t="shared" si="3"/>
        <v>40</v>
      </c>
      <c r="Q27" s="74">
        <f t="shared" si="4"/>
        <v>227</v>
      </c>
      <c r="R27" s="74">
        <f t="shared" si="5"/>
        <v>91</v>
      </c>
      <c r="S27" s="91">
        <v>1516.67</v>
      </c>
      <c r="T27" s="74"/>
      <c r="U27" s="48" t="s">
        <v>40</v>
      </c>
      <c r="V27" s="92">
        <f t="shared" si="6"/>
        <v>1516.67</v>
      </c>
    </row>
    <row r="28" s="36" customFormat="1" ht="25" customHeight="1" spans="1:22">
      <c r="A28" s="18">
        <v>23</v>
      </c>
      <c r="B28" s="18" t="s">
        <v>35</v>
      </c>
      <c r="C28" s="18" t="s">
        <v>50</v>
      </c>
      <c r="D28" s="48" t="s">
        <v>75</v>
      </c>
      <c r="E28" s="18" t="s">
        <v>38</v>
      </c>
      <c r="F28" s="49">
        <v>45161</v>
      </c>
      <c r="G28" s="49">
        <v>45525</v>
      </c>
      <c r="H28" s="49">
        <v>45525</v>
      </c>
      <c r="I28" s="71">
        <v>2.55</v>
      </c>
      <c r="J28" s="72">
        <v>1500000</v>
      </c>
      <c r="K28" s="73">
        <f t="shared" si="0"/>
        <v>45200</v>
      </c>
      <c r="L28" s="53">
        <f t="shared" si="1"/>
        <v>45291</v>
      </c>
      <c r="M28" s="53">
        <v>45078</v>
      </c>
      <c r="N28" s="53">
        <v>45200</v>
      </c>
      <c r="O28" s="74">
        <f t="shared" si="2"/>
        <v>364</v>
      </c>
      <c r="P28" s="74">
        <f t="shared" si="3"/>
        <v>39</v>
      </c>
      <c r="Q28" s="74">
        <f t="shared" si="4"/>
        <v>234</v>
      </c>
      <c r="R28" s="74">
        <f t="shared" si="5"/>
        <v>91</v>
      </c>
      <c r="S28" s="91">
        <v>7583.33</v>
      </c>
      <c r="T28" s="74"/>
      <c r="U28" s="48" t="s">
        <v>40</v>
      </c>
      <c r="V28" s="92">
        <f t="shared" si="6"/>
        <v>7583.33</v>
      </c>
    </row>
    <row r="29" s="36" customFormat="1" ht="25" customHeight="1" spans="1:22">
      <c r="A29" s="18">
        <v>24</v>
      </c>
      <c r="B29" s="18" t="s">
        <v>35</v>
      </c>
      <c r="C29" s="18" t="s">
        <v>59</v>
      </c>
      <c r="D29" s="48" t="s">
        <v>76</v>
      </c>
      <c r="E29" s="18" t="s">
        <v>45</v>
      </c>
      <c r="F29" s="49">
        <v>45166</v>
      </c>
      <c r="G29" s="49">
        <v>45531</v>
      </c>
      <c r="H29" s="49">
        <v>45531</v>
      </c>
      <c r="I29" s="71">
        <v>5.2</v>
      </c>
      <c r="J29" s="72">
        <v>300000</v>
      </c>
      <c r="K29" s="73">
        <f t="shared" si="0"/>
        <v>45200</v>
      </c>
      <c r="L29" s="53">
        <f t="shared" si="1"/>
        <v>45291</v>
      </c>
      <c r="M29" s="53">
        <v>45078</v>
      </c>
      <c r="N29" s="53">
        <v>45200</v>
      </c>
      <c r="O29" s="74">
        <f t="shared" si="2"/>
        <v>365</v>
      </c>
      <c r="P29" s="74">
        <f t="shared" si="3"/>
        <v>34</v>
      </c>
      <c r="Q29" s="74">
        <f t="shared" si="4"/>
        <v>240</v>
      </c>
      <c r="R29" s="74">
        <f t="shared" si="5"/>
        <v>91</v>
      </c>
      <c r="S29" s="91">
        <v>1516.67</v>
      </c>
      <c r="T29" s="74"/>
      <c r="U29" s="48" t="s">
        <v>40</v>
      </c>
      <c r="V29" s="92">
        <f t="shared" si="6"/>
        <v>1516.67</v>
      </c>
    </row>
    <row r="30" s="36" customFormat="1" ht="25" customHeight="1" spans="1:22">
      <c r="A30" s="18">
        <v>25</v>
      </c>
      <c r="B30" s="18" t="s">
        <v>35</v>
      </c>
      <c r="C30" s="18" t="s">
        <v>77</v>
      </c>
      <c r="D30" s="48" t="s">
        <v>78</v>
      </c>
      <c r="E30" s="18" t="s">
        <v>49</v>
      </c>
      <c r="F30" s="49">
        <v>45169</v>
      </c>
      <c r="G30" s="49">
        <v>45534</v>
      </c>
      <c r="H30" s="49">
        <v>45534</v>
      </c>
      <c r="I30" s="71">
        <v>2.55</v>
      </c>
      <c r="J30" s="72">
        <v>200000</v>
      </c>
      <c r="K30" s="73">
        <f t="shared" si="0"/>
        <v>45200</v>
      </c>
      <c r="L30" s="53">
        <f t="shared" si="1"/>
        <v>45291</v>
      </c>
      <c r="M30" s="53">
        <v>45078</v>
      </c>
      <c r="N30" s="53">
        <v>45200</v>
      </c>
      <c r="O30" s="74">
        <f t="shared" si="2"/>
        <v>365</v>
      </c>
      <c r="P30" s="74">
        <f t="shared" si="3"/>
        <v>31</v>
      </c>
      <c r="Q30" s="74">
        <f t="shared" si="4"/>
        <v>243</v>
      </c>
      <c r="R30" s="74">
        <f t="shared" si="5"/>
        <v>91</v>
      </c>
      <c r="S30" s="91">
        <v>1011.11</v>
      </c>
      <c r="T30" s="74"/>
      <c r="U30" s="48" t="s">
        <v>40</v>
      </c>
      <c r="V30" s="92">
        <f t="shared" si="6"/>
        <v>1011.11</v>
      </c>
    </row>
    <row r="31" s="36" customFormat="1" ht="25" customHeight="1" spans="1:22">
      <c r="A31" s="18">
        <v>26</v>
      </c>
      <c r="B31" s="18" t="s">
        <v>35</v>
      </c>
      <c r="C31" s="18" t="s">
        <v>36</v>
      </c>
      <c r="D31" s="48" t="s">
        <v>79</v>
      </c>
      <c r="E31" s="18" t="s">
        <v>45</v>
      </c>
      <c r="F31" s="49">
        <v>45174</v>
      </c>
      <c r="G31" s="49">
        <v>45539</v>
      </c>
      <c r="H31" s="49">
        <v>45539</v>
      </c>
      <c r="I31" s="71">
        <v>6.1</v>
      </c>
      <c r="J31" s="72">
        <v>1000000</v>
      </c>
      <c r="K31" s="73">
        <f t="shared" si="0"/>
        <v>45200</v>
      </c>
      <c r="L31" s="53">
        <f t="shared" si="1"/>
        <v>45291</v>
      </c>
      <c r="M31" s="53">
        <v>45078</v>
      </c>
      <c r="N31" s="53">
        <v>45200</v>
      </c>
      <c r="O31" s="74">
        <f t="shared" si="2"/>
        <v>365</v>
      </c>
      <c r="P31" s="74">
        <f t="shared" si="3"/>
        <v>26</v>
      </c>
      <c r="Q31" s="74">
        <f t="shared" si="4"/>
        <v>248</v>
      </c>
      <c r="R31" s="74">
        <f t="shared" si="5"/>
        <v>91</v>
      </c>
      <c r="S31" s="91">
        <v>5055.56</v>
      </c>
      <c r="T31" s="74"/>
      <c r="U31" s="48" t="s">
        <v>40</v>
      </c>
      <c r="V31" s="92">
        <f t="shared" si="6"/>
        <v>5055.56</v>
      </c>
    </row>
    <row r="32" s="36" customFormat="1" ht="25" customHeight="1" spans="1:22">
      <c r="A32" s="18">
        <v>27</v>
      </c>
      <c r="B32" s="18" t="s">
        <v>35</v>
      </c>
      <c r="C32" s="18" t="s">
        <v>50</v>
      </c>
      <c r="D32" s="48" t="s">
        <v>80</v>
      </c>
      <c r="E32" s="18" t="s">
        <v>49</v>
      </c>
      <c r="F32" s="49">
        <v>45176</v>
      </c>
      <c r="G32" s="49">
        <v>45541</v>
      </c>
      <c r="H32" s="49">
        <v>45541</v>
      </c>
      <c r="I32" s="71">
        <v>2.45</v>
      </c>
      <c r="J32" s="72">
        <v>200000</v>
      </c>
      <c r="K32" s="73">
        <f t="shared" si="0"/>
        <v>45200</v>
      </c>
      <c r="L32" s="53">
        <f t="shared" si="1"/>
        <v>45291</v>
      </c>
      <c r="M32" s="53">
        <v>45078</v>
      </c>
      <c r="N32" s="53">
        <v>45200</v>
      </c>
      <c r="O32" s="74">
        <f t="shared" si="2"/>
        <v>365</v>
      </c>
      <c r="P32" s="74">
        <f t="shared" si="3"/>
        <v>24</v>
      </c>
      <c r="Q32" s="74">
        <f t="shared" si="4"/>
        <v>250</v>
      </c>
      <c r="R32" s="74">
        <f t="shared" si="5"/>
        <v>91</v>
      </c>
      <c r="S32" s="91">
        <v>1011.11</v>
      </c>
      <c r="T32" s="74"/>
      <c r="U32" s="48" t="s">
        <v>40</v>
      </c>
      <c r="V32" s="92">
        <f t="shared" si="6"/>
        <v>1011.11</v>
      </c>
    </row>
    <row r="33" s="36" customFormat="1" ht="25" customHeight="1" spans="1:22">
      <c r="A33" s="18">
        <v>28</v>
      </c>
      <c r="B33" s="18" t="s">
        <v>35</v>
      </c>
      <c r="C33" s="18" t="s">
        <v>41</v>
      </c>
      <c r="D33" s="48" t="s">
        <v>81</v>
      </c>
      <c r="E33" s="18" t="s">
        <v>45</v>
      </c>
      <c r="F33" s="49">
        <v>45180</v>
      </c>
      <c r="G33" s="49">
        <v>45545</v>
      </c>
      <c r="H33" s="49">
        <v>45545</v>
      </c>
      <c r="I33" s="71">
        <v>5.2</v>
      </c>
      <c r="J33" s="72">
        <v>200000</v>
      </c>
      <c r="K33" s="73">
        <f t="shared" si="0"/>
        <v>45200</v>
      </c>
      <c r="L33" s="53">
        <f t="shared" si="1"/>
        <v>45291</v>
      </c>
      <c r="M33" s="53">
        <v>45078</v>
      </c>
      <c r="N33" s="53">
        <v>45200</v>
      </c>
      <c r="O33" s="74">
        <f t="shared" si="2"/>
        <v>365</v>
      </c>
      <c r="P33" s="74">
        <f t="shared" si="3"/>
        <v>20</v>
      </c>
      <c r="Q33" s="74">
        <f t="shared" si="4"/>
        <v>254</v>
      </c>
      <c r="R33" s="74">
        <f t="shared" si="5"/>
        <v>91</v>
      </c>
      <c r="S33" s="91">
        <v>1011.11</v>
      </c>
      <c r="T33" s="74"/>
      <c r="U33" s="48" t="s">
        <v>40</v>
      </c>
      <c r="V33" s="92">
        <f t="shared" si="6"/>
        <v>1011.11</v>
      </c>
    </row>
    <row r="34" s="36" customFormat="1" ht="25" customHeight="1" spans="1:22">
      <c r="A34" s="18">
        <v>29</v>
      </c>
      <c r="B34" s="18" t="s">
        <v>35</v>
      </c>
      <c r="C34" s="18" t="s">
        <v>68</v>
      </c>
      <c r="D34" s="48" t="s">
        <v>82</v>
      </c>
      <c r="E34" s="18" t="s">
        <v>38</v>
      </c>
      <c r="F34" s="49">
        <v>45181</v>
      </c>
      <c r="G34" s="49">
        <v>45546</v>
      </c>
      <c r="H34" s="49">
        <v>45546</v>
      </c>
      <c r="I34" s="71">
        <v>6.1</v>
      </c>
      <c r="J34" s="72">
        <v>300000</v>
      </c>
      <c r="K34" s="73">
        <f t="shared" si="0"/>
        <v>45200</v>
      </c>
      <c r="L34" s="53">
        <f t="shared" si="1"/>
        <v>45291</v>
      </c>
      <c r="M34" s="53">
        <v>45078</v>
      </c>
      <c r="N34" s="53">
        <v>45200</v>
      </c>
      <c r="O34" s="74">
        <f t="shared" si="2"/>
        <v>365</v>
      </c>
      <c r="P34" s="74">
        <f t="shared" si="3"/>
        <v>19</v>
      </c>
      <c r="Q34" s="74">
        <f t="shared" si="4"/>
        <v>255</v>
      </c>
      <c r="R34" s="74">
        <f t="shared" si="5"/>
        <v>91</v>
      </c>
      <c r="S34" s="91">
        <v>1516.67</v>
      </c>
      <c r="T34" s="74"/>
      <c r="U34" s="48" t="s">
        <v>40</v>
      </c>
      <c r="V34" s="92">
        <f t="shared" si="6"/>
        <v>1516.67</v>
      </c>
    </row>
    <row r="35" s="36" customFormat="1" ht="25" customHeight="1" spans="1:22">
      <c r="A35" s="18">
        <v>30</v>
      </c>
      <c r="B35" s="50" t="s">
        <v>35</v>
      </c>
      <c r="C35" s="50" t="s">
        <v>56</v>
      </c>
      <c r="D35" s="51" t="s">
        <v>83</v>
      </c>
      <c r="E35" s="18" t="s">
        <v>38</v>
      </c>
      <c r="F35" s="52">
        <v>45195</v>
      </c>
      <c r="G35" s="52">
        <v>45560</v>
      </c>
      <c r="H35" s="52">
        <v>45560</v>
      </c>
      <c r="I35" s="51">
        <v>2.45</v>
      </c>
      <c r="J35" s="75">
        <v>500000</v>
      </c>
      <c r="K35" s="73">
        <f t="shared" si="0"/>
        <v>45200</v>
      </c>
      <c r="L35" s="53">
        <f t="shared" si="1"/>
        <v>45291</v>
      </c>
      <c r="M35" s="53">
        <v>45078</v>
      </c>
      <c r="N35" s="53">
        <v>45200</v>
      </c>
      <c r="O35" s="74">
        <f t="shared" si="2"/>
        <v>365</v>
      </c>
      <c r="P35" s="74">
        <f t="shared" si="3"/>
        <v>5</v>
      </c>
      <c r="Q35" s="74">
        <f t="shared" si="4"/>
        <v>269</v>
      </c>
      <c r="R35" s="74">
        <f t="shared" si="5"/>
        <v>91</v>
      </c>
      <c r="S35" s="91">
        <v>2527.78</v>
      </c>
      <c r="T35" s="74"/>
      <c r="U35" s="48" t="s">
        <v>40</v>
      </c>
      <c r="V35" s="92">
        <f t="shared" si="6"/>
        <v>2527.78</v>
      </c>
    </row>
    <row r="36" s="36" customFormat="1" ht="25" customHeight="1" spans="1:22">
      <c r="A36" s="18">
        <v>31</v>
      </c>
      <c r="B36" s="54" t="s">
        <v>35</v>
      </c>
      <c r="C36" s="50" t="s">
        <v>84</v>
      </c>
      <c r="D36" s="51" t="s">
        <v>85</v>
      </c>
      <c r="E36" s="51" t="s">
        <v>49</v>
      </c>
      <c r="F36" s="55">
        <v>45210</v>
      </c>
      <c r="G36" s="55">
        <v>45576</v>
      </c>
      <c r="H36" s="52">
        <v>45576</v>
      </c>
      <c r="I36" s="51">
        <v>2.45</v>
      </c>
      <c r="J36" s="77">
        <v>150000</v>
      </c>
      <c r="K36" s="73">
        <f t="shared" si="0"/>
        <v>45210</v>
      </c>
      <c r="L36" s="53">
        <f t="shared" si="1"/>
        <v>45291</v>
      </c>
      <c r="M36" s="53">
        <v>45078</v>
      </c>
      <c r="N36" s="53">
        <v>45200</v>
      </c>
      <c r="O36" s="74">
        <f t="shared" si="2"/>
        <v>366</v>
      </c>
      <c r="P36" s="74">
        <f t="shared" si="3"/>
        <v>0</v>
      </c>
      <c r="Q36" s="74">
        <f t="shared" si="4"/>
        <v>285</v>
      </c>
      <c r="R36" s="74">
        <f t="shared" si="5"/>
        <v>81</v>
      </c>
      <c r="S36" s="91">
        <v>675</v>
      </c>
      <c r="T36" s="74"/>
      <c r="U36" s="48" t="s">
        <v>40</v>
      </c>
      <c r="V36" s="92">
        <f t="shared" si="6"/>
        <v>675</v>
      </c>
    </row>
    <row r="37" s="36" customFormat="1" ht="25" customHeight="1" spans="1:22">
      <c r="A37" s="18">
        <v>32</v>
      </c>
      <c r="B37" s="54" t="s">
        <v>35</v>
      </c>
      <c r="C37" s="50" t="s">
        <v>84</v>
      </c>
      <c r="D37" s="51" t="s">
        <v>44</v>
      </c>
      <c r="E37" s="51" t="s">
        <v>45</v>
      </c>
      <c r="F37" s="55">
        <v>45226</v>
      </c>
      <c r="G37" s="55">
        <v>45592</v>
      </c>
      <c r="H37" s="52">
        <v>45592</v>
      </c>
      <c r="I37" s="51">
        <v>5.2</v>
      </c>
      <c r="J37" s="77">
        <v>300000</v>
      </c>
      <c r="K37" s="73">
        <f t="shared" si="0"/>
        <v>45226</v>
      </c>
      <c r="L37" s="53">
        <f t="shared" si="1"/>
        <v>45291</v>
      </c>
      <c r="M37" s="53">
        <v>45078</v>
      </c>
      <c r="N37" s="53">
        <v>45200</v>
      </c>
      <c r="O37" s="74">
        <f t="shared" si="2"/>
        <v>366</v>
      </c>
      <c r="P37" s="74">
        <f t="shared" si="3"/>
        <v>0</v>
      </c>
      <c r="Q37" s="74">
        <f t="shared" si="4"/>
        <v>301</v>
      </c>
      <c r="R37" s="74">
        <f t="shared" si="5"/>
        <v>65</v>
      </c>
      <c r="S37" s="91">
        <v>1083.33</v>
      </c>
      <c r="T37" s="74"/>
      <c r="U37" s="48" t="s">
        <v>40</v>
      </c>
      <c r="V37" s="92">
        <f t="shared" si="6"/>
        <v>1083.33</v>
      </c>
    </row>
    <row r="38" s="36" customFormat="1" ht="25" customHeight="1" spans="1:22">
      <c r="A38" s="18">
        <v>33</v>
      </c>
      <c r="B38" s="54" t="s">
        <v>35</v>
      </c>
      <c r="C38" s="50" t="s">
        <v>84</v>
      </c>
      <c r="D38" s="51" t="s">
        <v>86</v>
      </c>
      <c r="E38" s="51" t="s">
        <v>49</v>
      </c>
      <c r="F38" s="55">
        <v>45232</v>
      </c>
      <c r="G38" s="55">
        <v>45598</v>
      </c>
      <c r="H38" s="52">
        <v>45598</v>
      </c>
      <c r="I38" s="51">
        <v>2.45</v>
      </c>
      <c r="J38" s="77">
        <v>300000</v>
      </c>
      <c r="K38" s="73">
        <f t="shared" si="0"/>
        <v>45232</v>
      </c>
      <c r="L38" s="53">
        <f t="shared" si="1"/>
        <v>45291</v>
      </c>
      <c r="M38" s="53">
        <v>45078</v>
      </c>
      <c r="N38" s="53">
        <v>45200</v>
      </c>
      <c r="O38" s="74">
        <f t="shared" si="2"/>
        <v>366</v>
      </c>
      <c r="P38" s="74">
        <f t="shared" si="3"/>
        <v>0</v>
      </c>
      <c r="Q38" s="74">
        <f t="shared" si="4"/>
        <v>307</v>
      </c>
      <c r="R38" s="74">
        <f t="shared" si="5"/>
        <v>59</v>
      </c>
      <c r="S38" s="91">
        <v>983.33</v>
      </c>
      <c r="T38" s="74"/>
      <c r="U38" s="48" t="s">
        <v>40</v>
      </c>
      <c r="V38" s="92">
        <f t="shared" si="6"/>
        <v>983.33</v>
      </c>
    </row>
    <row r="39" s="36" customFormat="1" ht="25" customHeight="1" spans="1:22">
      <c r="A39" s="18">
        <v>34</v>
      </c>
      <c r="B39" s="54" t="s">
        <v>35</v>
      </c>
      <c r="C39" s="50" t="s">
        <v>87</v>
      </c>
      <c r="D39" s="51" t="s">
        <v>88</v>
      </c>
      <c r="E39" s="51" t="s">
        <v>49</v>
      </c>
      <c r="F39" s="55">
        <v>45243</v>
      </c>
      <c r="G39" s="55">
        <v>45609</v>
      </c>
      <c r="H39" s="52">
        <v>45609</v>
      </c>
      <c r="I39" s="51">
        <v>2.45</v>
      </c>
      <c r="J39" s="77">
        <v>300000</v>
      </c>
      <c r="K39" s="73">
        <f t="shared" si="0"/>
        <v>45243</v>
      </c>
      <c r="L39" s="53">
        <f t="shared" si="1"/>
        <v>45291</v>
      </c>
      <c r="M39" s="53">
        <v>45078</v>
      </c>
      <c r="N39" s="53">
        <v>45200</v>
      </c>
      <c r="O39" s="74">
        <f t="shared" si="2"/>
        <v>366</v>
      </c>
      <c r="P39" s="74">
        <f t="shared" si="3"/>
        <v>0</v>
      </c>
      <c r="Q39" s="74">
        <f t="shared" si="4"/>
        <v>318</v>
      </c>
      <c r="R39" s="74">
        <f t="shared" si="5"/>
        <v>48</v>
      </c>
      <c r="S39" s="91">
        <v>800</v>
      </c>
      <c r="T39" s="74"/>
      <c r="U39" s="48" t="s">
        <v>40</v>
      </c>
      <c r="V39" s="92">
        <f t="shared" si="6"/>
        <v>800</v>
      </c>
    </row>
    <row r="40" s="36" customFormat="1" ht="25" customHeight="1" spans="1:22">
      <c r="A40" s="18">
        <v>35</v>
      </c>
      <c r="B40" s="54" t="s">
        <v>35</v>
      </c>
      <c r="C40" s="50" t="s">
        <v>84</v>
      </c>
      <c r="D40" s="51" t="s">
        <v>89</v>
      </c>
      <c r="E40" s="51" t="s">
        <v>49</v>
      </c>
      <c r="F40" s="55">
        <v>45255</v>
      </c>
      <c r="G40" s="55">
        <v>45621</v>
      </c>
      <c r="H40" s="52">
        <v>45621</v>
      </c>
      <c r="I40" s="51">
        <v>2.45</v>
      </c>
      <c r="J40" s="77">
        <v>700000</v>
      </c>
      <c r="K40" s="73">
        <f t="shared" si="0"/>
        <v>45255</v>
      </c>
      <c r="L40" s="53">
        <f t="shared" si="1"/>
        <v>45291</v>
      </c>
      <c r="M40" s="53">
        <v>45078</v>
      </c>
      <c r="N40" s="53">
        <v>45200</v>
      </c>
      <c r="O40" s="74">
        <f t="shared" si="2"/>
        <v>366</v>
      </c>
      <c r="P40" s="74">
        <f t="shared" si="3"/>
        <v>0</v>
      </c>
      <c r="Q40" s="74">
        <f t="shared" si="4"/>
        <v>330</v>
      </c>
      <c r="R40" s="74">
        <f t="shared" si="5"/>
        <v>36</v>
      </c>
      <c r="S40" s="91">
        <v>1400</v>
      </c>
      <c r="T40" s="74"/>
      <c r="U40" s="48" t="s">
        <v>40</v>
      </c>
      <c r="V40" s="92">
        <f t="shared" si="6"/>
        <v>1400</v>
      </c>
    </row>
    <row r="41" s="36" customFormat="1" ht="25" customHeight="1" spans="1:22">
      <c r="A41" s="18">
        <v>36</v>
      </c>
      <c r="B41" s="54" t="s">
        <v>35</v>
      </c>
      <c r="C41" s="50" t="s">
        <v>90</v>
      </c>
      <c r="D41" s="51" t="s">
        <v>91</v>
      </c>
      <c r="E41" s="51" t="s">
        <v>49</v>
      </c>
      <c r="F41" s="55">
        <v>45257</v>
      </c>
      <c r="G41" s="55">
        <v>45623</v>
      </c>
      <c r="H41" s="52">
        <v>45623</v>
      </c>
      <c r="I41" s="51">
        <v>2.45</v>
      </c>
      <c r="J41" s="77">
        <v>500000</v>
      </c>
      <c r="K41" s="73">
        <f t="shared" si="0"/>
        <v>45257</v>
      </c>
      <c r="L41" s="53">
        <f t="shared" si="1"/>
        <v>45291</v>
      </c>
      <c r="M41" s="53">
        <v>45078</v>
      </c>
      <c r="N41" s="53">
        <v>45200</v>
      </c>
      <c r="O41" s="74">
        <f t="shared" si="2"/>
        <v>366</v>
      </c>
      <c r="P41" s="74">
        <f t="shared" si="3"/>
        <v>0</v>
      </c>
      <c r="Q41" s="74">
        <f t="shared" si="4"/>
        <v>332</v>
      </c>
      <c r="R41" s="74">
        <f t="shared" si="5"/>
        <v>34</v>
      </c>
      <c r="S41" s="91">
        <v>944.44</v>
      </c>
      <c r="T41" s="74"/>
      <c r="U41" s="48" t="s">
        <v>40</v>
      </c>
      <c r="V41" s="92">
        <f t="shared" si="6"/>
        <v>944.44</v>
      </c>
    </row>
    <row r="42" s="36" customFormat="1" ht="25" customHeight="1" spans="1:22">
      <c r="A42" s="18">
        <v>37</v>
      </c>
      <c r="B42" s="54" t="s">
        <v>35</v>
      </c>
      <c r="C42" s="50" t="s">
        <v>92</v>
      </c>
      <c r="D42" s="51" t="s">
        <v>93</v>
      </c>
      <c r="E42" s="51" t="s">
        <v>49</v>
      </c>
      <c r="F42" s="55">
        <v>45257</v>
      </c>
      <c r="G42" s="55">
        <v>45623</v>
      </c>
      <c r="H42" s="52">
        <v>45623</v>
      </c>
      <c r="I42" s="51">
        <v>2.45</v>
      </c>
      <c r="J42" s="77">
        <v>200000</v>
      </c>
      <c r="K42" s="73">
        <f t="shared" si="0"/>
        <v>45257</v>
      </c>
      <c r="L42" s="53">
        <f t="shared" si="1"/>
        <v>45291</v>
      </c>
      <c r="M42" s="53">
        <v>45078</v>
      </c>
      <c r="N42" s="53">
        <v>45200</v>
      </c>
      <c r="O42" s="74">
        <f t="shared" si="2"/>
        <v>366</v>
      </c>
      <c r="P42" s="74">
        <f t="shared" si="3"/>
        <v>0</v>
      </c>
      <c r="Q42" s="74">
        <f t="shared" si="4"/>
        <v>332</v>
      </c>
      <c r="R42" s="74">
        <f t="shared" si="5"/>
        <v>34</v>
      </c>
      <c r="S42" s="91">
        <v>377.78</v>
      </c>
      <c r="T42" s="74"/>
      <c r="U42" s="48" t="s">
        <v>40</v>
      </c>
      <c r="V42" s="92">
        <f t="shared" si="6"/>
        <v>377.78</v>
      </c>
    </row>
    <row r="43" s="36" customFormat="1" ht="25" customHeight="1" spans="1:22">
      <c r="A43" s="18">
        <v>38</v>
      </c>
      <c r="B43" s="54" t="s">
        <v>35</v>
      </c>
      <c r="C43" s="50" t="s">
        <v>94</v>
      </c>
      <c r="D43" s="51" t="s">
        <v>95</v>
      </c>
      <c r="E43" s="51" t="s">
        <v>45</v>
      </c>
      <c r="F43" s="55">
        <v>45258</v>
      </c>
      <c r="G43" s="55">
        <v>45618</v>
      </c>
      <c r="H43" s="52">
        <v>45618</v>
      </c>
      <c r="I43" s="51">
        <v>2.45</v>
      </c>
      <c r="J43" s="77">
        <v>2000000</v>
      </c>
      <c r="K43" s="73">
        <f t="shared" si="0"/>
        <v>45258</v>
      </c>
      <c r="L43" s="53">
        <f t="shared" si="1"/>
        <v>45291</v>
      </c>
      <c r="M43" s="53">
        <v>45078</v>
      </c>
      <c r="N43" s="53">
        <v>45200</v>
      </c>
      <c r="O43" s="74">
        <f t="shared" si="2"/>
        <v>360</v>
      </c>
      <c r="P43" s="74">
        <f t="shared" si="3"/>
        <v>0</v>
      </c>
      <c r="Q43" s="74">
        <f t="shared" si="4"/>
        <v>327</v>
      </c>
      <c r="R43" s="74">
        <f t="shared" si="5"/>
        <v>33</v>
      </c>
      <c r="S43" s="91">
        <v>3666.67</v>
      </c>
      <c r="T43" s="74"/>
      <c r="U43" s="48" t="s">
        <v>40</v>
      </c>
      <c r="V43" s="92">
        <f t="shared" si="6"/>
        <v>3666.67</v>
      </c>
    </row>
    <row r="44" s="36" customFormat="1" ht="25" customHeight="1" spans="1:22">
      <c r="A44" s="18">
        <v>39</v>
      </c>
      <c r="B44" s="54" t="s">
        <v>35</v>
      </c>
      <c r="C44" s="50" t="s">
        <v>96</v>
      </c>
      <c r="D44" s="51" t="s">
        <v>97</v>
      </c>
      <c r="E44" s="51" t="s">
        <v>45</v>
      </c>
      <c r="F44" s="55">
        <v>45260</v>
      </c>
      <c r="G44" s="55">
        <v>45626</v>
      </c>
      <c r="H44" s="52">
        <v>45626</v>
      </c>
      <c r="I44" s="51">
        <v>2.45</v>
      </c>
      <c r="J44" s="77">
        <v>10000000</v>
      </c>
      <c r="K44" s="73">
        <f t="shared" si="0"/>
        <v>45260</v>
      </c>
      <c r="L44" s="53">
        <f t="shared" si="1"/>
        <v>45291</v>
      </c>
      <c r="M44" s="53">
        <v>45078</v>
      </c>
      <c r="N44" s="53">
        <v>45200</v>
      </c>
      <c r="O44" s="74">
        <f t="shared" si="2"/>
        <v>366</v>
      </c>
      <c r="P44" s="74">
        <f t="shared" si="3"/>
        <v>0</v>
      </c>
      <c r="Q44" s="74">
        <f t="shared" si="4"/>
        <v>335</v>
      </c>
      <c r="R44" s="74">
        <f t="shared" si="5"/>
        <v>31</v>
      </c>
      <c r="S44" s="91">
        <v>17222.22</v>
      </c>
      <c r="T44" s="74"/>
      <c r="U44" s="48" t="s">
        <v>40</v>
      </c>
      <c r="V44" s="92">
        <f t="shared" si="6"/>
        <v>17222.22</v>
      </c>
    </row>
    <row r="45" s="36" customFormat="1" ht="25" customHeight="1" spans="1:22">
      <c r="A45" s="18">
        <v>40</v>
      </c>
      <c r="B45" s="54" t="s">
        <v>35</v>
      </c>
      <c r="C45" s="50" t="s">
        <v>98</v>
      </c>
      <c r="D45" s="51" t="s">
        <v>99</v>
      </c>
      <c r="E45" s="51" t="s">
        <v>45</v>
      </c>
      <c r="F45" s="55">
        <v>45267</v>
      </c>
      <c r="G45" s="55">
        <v>45633</v>
      </c>
      <c r="H45" s="52">
        <v>45633</v>
      </c>
      <c r="I45" s="51">
        <v>2.45</v>
      </c>
      <c r="J45" s="77">
        <v>2000000</v>
      </c>
      <c r="K45" s="73">
        <f t="shared" si="0"/>
        <v>45267</v>
      </c>
      <c r="L45" s="53">
        <f t="shared" si="1"/>
        <v>45291</v>
      </c>
      <c r="M45" s="53">
        <v>45078</v>
      </c>
      <c r="N45" s="53">
        <v>45200</v>
      </c>
      <c r="O45" s="74">
        <f t="shared" si="2"/>
        <v>366</v>
      </c>
      <c r="P45" s="74">
        <f t="shared" si="3"/>
        <v>0</v>
      </c>
      <c r="Q45" s="74">
        <f t="shared" si="4"/>
        <v>342</v>
      </c>
      <c r="R45" s="74">
        <f t="shared" si="5"/>
        <v>24</v>
      </c>
      <c r="S45" s="91">
        <v>2666.67</v>
      </c>
      <c r="T45" s="74"/>
      <c r="U45" s="48" t="s">
        <v>40</v>
      </c>
      <c r="V45" s="92">
        <f t="shared" si="6"/>
        <v>2666.67</v>
      </c>
    </row>
    <row r="46" s="36" customFormat="1" ht="25" customHeight="1" spans="1:22">
      <c r="A46" s="18">
        <v>41</v>
      </c>
      <c r="B46" s="54" t="s">
        <v>35</v>
      </c>
      <c r="C46" s="50" t="s">
        <v>96</v>
      </c>
      <c r="D46" s="51" t="s">
        <v>100</v>
      </c>
      <c r="E46" s="51" t="s">
        <v>45</v>
      </c>
      <c r="F46" s="55">
        <v>45278</v>
      </c>
      <c r="G46" s="55">
        <v>45644</v>
      </c>
      <c r="H46" s="52">
        <v>45644</v>
      </c>
      <c r="I46" s="51">
        <v>5.4</v>
      </c>
      <c r="J46" s="77">
        <v>500000</v>
      </c>
      <c r="K46" s="73">
        <f t="shared" si="0"/>
        <v>45278</v>
      </c>
      <c r="L46" s="53">
        <f t="shared" si="1"/>
        <v>45291</v>
      </c>
      <c r="M46" s="53">
        <v>45078</v>
      </c>
      <c r="N46" s="53">
        <v>45200</v>
      </c>
      <c r="O46" s="74">
        <f t="shared" si="2"/>
        <v>366</v>
      </c>
      <c r="P46" s="74">
        <f t="shared" si="3"/>
        <v>0</v>
      </c>
      <c r="Q46" s="74">
        <f t="shared" si="4"/>
        <v>353</v>
      </c>
      <c r="R46" s="74">
        <f t="shared" si="5"/>
        <v>13</v>
      </c>
      <c r="S46" s="91">
        <v>361.11</v>
      </c>
      <c r="T46" s="74"/>
      <c r="U46" s="48" t="s">
        <v>40</v>
      </c>
      <c r="V46" s="92">
        <f t="shared" si="6"/>
        <v>361.11</v>
      </c>
    </row>
    <row r="47" s="36" customFormat="1" ht="25" customHeight="1" spans="1:22">
      <c r="A47" s="18">
        <v>42</v>
      </c>
      <c r="B47" s="54" t="s">
        <v>35</v>
      </c>
      <c r="C47" s="50" t="s">
        <v>101</v>
      </c>
      <c r="D47" s="51" t="s">
        <v>102</v>
      </c>
      <c r="E47" s="51" t="s">
        <v>45</v>
      </c>
      <c r="F47" s="55">
        <v>45279</v>
      </c>
      <c r="G47" s="55">
        <v>45645</v>
      </c>
      <c r="H47" s="52">
        <v>45645</v>
      </c>
      <c r="I47" s="51">
        <v>2.45</v>
      </c>
      <c r="J47" s="77">
        <v>500000</v>
      </c>
      <c r="K47" s="73">
        <f t="shared" si="0"/>
        <v>45279</v>
      </c>
      <c r="L47" s="53">
        <f t="shared" si="1"/>
        <v>45291</v>
      </c>
      <c r="M47" s="53">
        <v>45078</v>
      </c>
      <c r="N47" s="53">
        <v>45200</v>
      </c>
      <c r="O47" s="74">
        <f t="shared" si="2"/>
        <v>366</v>
      </c>
      <c r="P47" s="74">
        <f t="shared" si="3"/>
        <v>0</v>
      </c>
      <c r="Q47" s="74">
        <f t="shared" si="4"/>
        <v>354</v>
      </c>
      <c r="R47" s="74">
        <f t="shared" si="5"/>
        <v>12</v>
      </c>
      <c r="S47" s="91">
        <v>333.33</v>
      </c>
      <c r="T47" s="74"/>
      <c r="U47" s="48" t="s">
        <v>40</v>
      </c>
      <c r="V47" s="92">
        <f t="shared" si="6"/>
        <v>333.33</v>
      </c>
    </row>
    <row r="48" s="36" customFormat="1" ht="25" customHeight="1" spans="1:22">
      <c r="A48" s="18">
        <v>43</v>
      </c>
      <c r="B48" s="54" t="s">
        <v>35</v>
      </c>
      <c r="C48" s="50" t="s">
        <v>103</v>
      </c>
      <c r="D48" s="51" t="s">
        <v>104</v>
      </c>
      <c r="E48" s="51" t="s">
        <v>45</v>
      </c>
      <c r="F48" s="55">
        <v>45288</v>
      </c>
      <c r="G48" s="55">
        <v>45653</v>
      </c>
      <c r="H48" s="52">
        <v>45653</v>
      </c>
      <c r="I48" s="51">
        <v>2.45</v>
      </c>
      <c r="J48" s="77">
        <v>2000000</v>
      </c>
      <c r="K48" s="73">
        <f t="shared" si="0"/>
        <v>45288</v>
      </c>
      <c r="L48" s="53">
        <f t="shared" si="1"/>
        <v>45291</v>
      </c>
      <c r="M48" s="53">
        <v>45078</v>
      </c>
      <c r="N48" s="53">
        <v>45200</v>
      </c>
      <c r="O48" s="74">
        <f t="shared" si="2"/>
        <v>365</v>
      </c>
      <c r="P48" s="74">
        <f t="shared" si="3"/>
        <v>0</v>
      </c>
      <c r="Q48" s="74">
        <f t="shared" si="4"/>
        <v>362</v>
      </c>
      <c r="R48" s="74">
        <f t="shared" si="5"/>
        <v>3</v>
      </c>
      <c r="S48" s="91">
        <v>333.33</v>
      </c>
      <c r="T48" s="74"/>
      <c r="U48" s="48" t="s">
        <v>40</v>
      </c>
      <c r="V48" s="92">
        <f t="shared" si="6"/>
        <v>333.33</v>
      </c>
    </row>
    <row r="49" s="36" customFormat="1" ht="25" customHeight="1" spans="1:22">
      <c r="A49" s="18">
        <v>44</v>
      </c>
      <c r="B49" s="54" t="s">
        <v>35</v>
      </c>
      <c r="C49" s="50" t="s">
        <v>92</v>
      </c>
      <c r="D49" s="51" t="s">
        <v>105</v>
      </c>
      <c r="E49" s="51" t="s">
        <v>49</v>
      </c>
      <c r="F49" s="55">
        <v>45289</v>
      </c>
      <c r="G49" s="55">
        <v>45654</v>
      </c>
      <c r="H49" s="52">
        <v>45654</v>
      </c>
      <c r="I49" s="51">
        <v>2.45</v>
      </c>
      <c r="J49" s="77">
        <v>2000000</v>
      </c>
      <c r="K49" s="73">
        <f t="shared" si="0"/>
        <v>45289</v>
      </c>
      <c r="L49" s="53">
        <f t="shared" si="1"/>
        <v>45291</v>
      </c>
      <c r="M49" s="53">
        <v>45078</v>
      </c>
      <c r="N49" s="53">
        <v>45200</v>
      </c>
      <c r="O49" s="74">
        <f t="shared" si="2"/>
        <v>365</v>
      </c>
      <c r="P49" s="74">
        <f t="shared" si="3"/>
        <v>0</v>
      </c>
      <c r="Q49" s="74">
        <f t="shared" si="4"/>
        <v>363</v>
      </c>
      <c r="R49" s="74">
        <f t="shared" si="5"/>
        <v>2</v>
      </c>
      <c r="S49" s="91">
        <v>222.22</v>
      </c>
      <c r="T49" s="74"/>
      <c r="U49" s="48" t="s">
        <v>40</v>
      </c>
      <c r="V49" s="92">
        <f t="shared" si="6"/>
        <v>222.22</v>
      </c>
    </row>
    <row r="50" s="36" customFormat="1" ht="25" customHeight="1" spans="1:22">
      <c r="A50" s="18">
        <v>45</v>
      </c>
      <c r="B50" s="54" t="s">
        <v>35</v>
      </c>
      <c r="C50" s="50" t="s">
        <v>94</v>
      </c>
      <c r="D50" s="51" t="s">
        <v>106</v>
      </c>
      <c r="E50" s="51" t="s">
        <v>49</v>
      </c>
      <c r="F50" s="55">
        <v>45290</v>
      </c>
      <c r="G50" s="55">
        <v>45656</v>
      </c>
      <c r="H50" s="52">
        <v>45656</v>
      </c>
      <c r="I50" s="51">
        <v>2.45</v>
      </c>
      <c r="J50" s="77">
        <v>300000</v>
      </c>
      <c r="K50" s="73">
        <f t="shared" si="0"/>
        <v>45290</v>
      </c>
      <c r="L50" s="53">
        <f t="shared" si="1"/>
        <v>45291</v>
      </c>
      <c r="M50" s="53">
        <v>45078</v>
      </c>
      <c r="N50" s="53">
        <v>45200</v>
      </c>
      <c r="O50" s="74">
        <f t="shared" si="2"/>
        <v>366</v>
      </c>
      <c r="P50" s="74">
        <f t="shared" si="3"/>
        <v>0</v>
      </c>
      <c r="Q50" s="74">
        <f t="shared" si="4"/>
        <v>365</v>
      </c>
      <c r="R50" s="74">
        <f t="shared" si="5"/>
        <v>1</v>
      </c>
      <c r="S50" s="91">
        <v>16.67</v>
      </c>
      <c r="T50" s="74"/>
      <c r="U50" s="48" t="s">
        <v>40</v>
      </c>
      <c r="V50" s="92">
        <f t="shared" si="6"/>
        <v>16.67</v>
      </c>
    </row>
    <row r="51" s="36" customFormat="1" ht="25" customHeight="1" spans="1:22">
      <c r="A51" s="18">
        <v>46</v>
      </c>
      <c r="B51" s="54" t="s">
        <v>35</v>
      </c>
      <c r="C51" s="50" t="s">
        <v>98</v>
      </c>
      <c r="D51" s="51" t="s">
        <v>107</v>
      </c>
      <c r="E51" s="51" t="s">
        <v>45</v>
      </c>
      <c r="F51" s="55">
        <v>45291</v>
      </c>
      <c r="G51" s="55">
        <v>45654</v>
      </c>
      <c r="H51" s="52">
        <v>45654</v>
      </c>
      <c r="I51" s="51">
        <v>3.4</v>
      </c>
      <c r="J51" s="77">
        <v>900000</v>
      </c>
      <c r="K51" s="73">
        <f t="shared" si="0"/>
        <v>45291</v>
      </c>
      <c r="L51" s="53">
        <f t="shared" si="1"/>
        <v>45291</v>
      </c>
      <c r="M51" s="53">
        <v>45078</v>
      </c>
      <c r="N51" s="53">
        <v>45200</v>
      </c>
      <c r="O51" s="74">
        <f t="shared" si="2"/>
        <v>363</v>
      </c>
      <c r="P51" s="74">
        <f t="shared" si="3"/>
        <v>0</v>
      </c>
      <c r="Q51" s="74">
        <f t="shared" si="4"/>
        <v>363</v>
      </c>
      <c r="R51" s="74">
        <f t="shared" si="5"/>
        <v>0</v>
      </c>
      <c r="S51" s="91">
        <v>0</v>
      </c>
      <c r="T51" s="74"/>
      <c r="U51" s="48" t="s">
        <v>40</v>
      </c>
      <c r="V51" s="92">
        <f t="shared" si="6"/>
        <v>0</v>
      </c>
    </row>
    <row r="52" s="37" customFormat="1" ht="87" customHeight="1" spans="1:22">
      <c r="A52" s="56">
        <v>47</v>
      </c>
      <c r="B52" s="57" t="s">
        <v>35</v>
      </c>
      <c r="C52" s="56" t="s">
        <v>108</v>
      </c>
      <c r="D52" s="58" t="s">
        <v>109</v>
      </c>
      <c r="E52" s="56" t="s">
        <v>45</v>
      </c>
      <c r="F52" s="59">
        <v>44895</v>
      </c>
      <c r="G52" s="59">
        <v>45259</v>
      </c>
      <c r="H52" s="59">
        <v>45108</v>
      </c>
      <c r="I52" s="78">
        <v>3.65</v>
      </c>
      <c r="J52" s="79">
        <v>600000</v>
      </c>
      <c r="K52" s="69">
        <v>45108</v>
      </c>
      <c r="L52" s="45">
        <v>45199</v>
      </c>
      <c r="M52" s="45">
        <v>45078</v>
      </c>
      <c r="N52" s="45">
        <v>45200</v>
      </c>
      <c r="O52" s="70">
        <f t="shared" si="2"/>
        <v>213</v>
      </c>
      <c r="P52" s="70">
        <v>0</v>
      </c>
      <c r="Q52" s="70">
        <v>0</v>
      </c>
      <c r="R52" s="70">
        <v>91</v>
      </c>
      <c r="S52" s="86">
        <v>-1516.67</v>
      </c>
      <c r="T52" s="93"/>
      <c r="U52" s="87" t="s">
        <v>110</v>
      </c>
      <c r="V52" s="94">
        <f t="shared" si="6"/>
        <v>1516.67</v>
      </c>
    </row>
    <row r="53" s="36" customFormat="1" ht="37" customHeight="1" spans="1:25">
      <c r="A53" s="18">
        <v>48</v>
      </c>
      <c r="B53" s="60" t="s">
        <v>111</v>
      </c>
      <c r="C53" s="50"/>
      <c r="D53" s="51" t="s">
        <v>47</v>
      </c>
      <c r="E53" s="23" t="s">
        <v>45</v>
      </c>
      <c r="F53" s="61">
        <v>45106</v>
      </c>
      <c r="G53" s="61">
        <v>45471</v>
      </c>
      <c r="H53" s="61">
        <v>45471</v>
      </c>
      <c r="I53" s="80">
        <v>3.55</v>
      </c>
      <c r="J53" s="75">
        <v>1500000</v>
      </c>
      <c r="K53" s="53">
        <v>45200</v>
      </c>
      <c r="L53" s="53">
        <v>45291</v>
      </c>
      <c r="M53" s="53"/>
      <c r="N53" s="53"/>
      <c r="O53" s="74"/>
      <c r="P53" s="74">
        <v>94</v>
      </c>
      <c r="Q53" s="74">
        <v>179</v>
      </c>
      <c r="R53" s="74">
        <v>92</v>
      </c>
      <c r="S53" s="74">
        <v>7666.67</v>
      </c>
      <c r="T53" s="74"/>
      <c r="U53" s="74" t="s">
        <v>40</v>
      </c>
      <c r="V53" s="92"/>
      <c r="Y53" s="35"/>
    </row>
    <row r="54" s="38" customFormat="1" ht="75" customHeight="1" spans="1:22">
      <c r="A54" s="23"/>
      <c r="B54" s="21" t="s">
        <v>6</v>
      </c>
      <c r="C54" s="21"/>
      <c r="D54" s="21"/>
      <c r="E54" s="62"/>
      <c r="F54" s="63"/>
      <c r="G54" s="63"/>
      <c r="H54" s="63"/>
      <c r="I54" s="62"/>
      <c r="J54" s="21">
        <f>SUM(J6:J53)-J52</f>
        <v>38750000</v>
      </c>
      <c r="K54" s="21"/>
      <c r="L54" s="21"/>
      <c r="M54" s="21"/>
      <c r="N54" s="53"/>
      <c r="O54" s="21">
        <f>SUM(O6:O51)</f>
        <v>16734</v>
      </c>
      <c r="P54" s="21">
        <f>SUM(P6:P53)</f>
        <v>3059</v>
      </c>
      <c r="Q54" s="21">
        <f>SUM(Q6:Q53)</f>
        <v>11029</v>
      </c>
      <c r="R54" s="21">
        <f>SUM(R6:R53)-R52</f>
        <v>3011</v>
      </c>
      <c r="S54" s="91">
        <f>SUM(S6:S53)</f>
        <v>104750.02</v>
      </c>
      <c r="T54" s="21">
        <f>SUM(T6:T35)</f>
        <v>0</v>
      </c>
      <c r="U54" s="95" t="s">
        <v>112</v>
      </c>
      <c r="V54" s="96"/>
    </row>
    <row r="55" s="38" customFormat="1" ht="25" customHeight="1" spans="1:24">
      <c r="A55" s="64"/>
      <c r="B55" s="65"/>
      <c r="C55" s="65"/>
      <c r="D55" s="65"/>
      <c r="E55" s="66"/>
      <c r="F55" s="67"/>
      <c r="G55" s="67"/>
      <c r="H55" s="67"/>
      <c r="I55" s="66"/>
      <c r="J55" s="65"/>
      <c r="K55" s="65"/>
      <c r="L55" s="65"/>
      <c r="M55" s="65"/>
      <c r="N55" s="65"/>
      <c r="O55" s="65"/>
      <c r="P55" s="65"/>
      <c r="Q55" s="65"/>
      <c r="R55" s="65"/>
      <c r="S55" s="97"/>
      <c r="T55" s="98"/>
      <c r="U55" s="97"/>
      <c r="V55" s="40"/>
      <c r="W55" s="33"/>
      <c r="X55" s="33"/>
    </row>
    <row r="56" s="33" customFormat="1" spans="19:22">
      <c r="S56" s="39"/>
      <c r="V56" s="40"/>
    </row>
    <row r="57" s="33" customFormat="1" spans="19:22">
      <c r="S57" s="99"/>
      <c r="V57" s="40"/>
    </row>
  </sheetData>
  <autoFilter ref="A4:S56">
    <extLst/>
  </autoFilter>
  <mergeCells count="25">
    <mergeCell ref="A1:B1"/>
    <mergeCell ref="A2:S2"/>
    <mergeCell ref="A3:J3"/>
    <mergeCell ref="K3:S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rintOptions horizontalCentered="1"/>
  <pageMargins left="0.236111111111111" right="0.196527777777778" top="0.629861111111111" bottom="0.629861111111111" header="0.5" footer="0.5"/>
  <pageSetup paperSize="9" scale="5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L24"/>
  <sheetViews>
    <sheetView tabSelected="1" workbookViewId="0">
      <selection activeCell="N7" sqref="N7"/>
    </sheetView>
  </sheetViews>
  <sheetFormatPr defaultColWidth="9" defaultRowHeight="13.5"/>
  <cols>
    <col min="1" max="1" width="4.125" style="1" customWidth="1"/>
    <col min="2" max="2" width="33" style="1" customWidth="1"/>
    <col min="3" max="4" width="9.375" style="1" customWidth="1"/>
    <col min="5" max="6" width="11.5" style="1"/>
    <col min="7" max="7" width="13.625" style="1" customWidth="1"/>
    <col min="8" max="8" width="7.625" style="1" customWidth="1"/>
    <col min="9" max="9" width="6.375" style="1" customWidth="1"/>
    <col min="10" max="10" width="15" style="1" customWidth="1"/>
    <col min="11" max="11" width="27" style="3" customWidth="1"/>
    <col min="12" max="16384" width="9" style="1"/>
  </cols>
  <sheetData>
    <row r="1" s="1" customFormat="1" ht="27" customHeight="1" spans="1:11">
      <c r="A1" s="4"/>
      <c r="K1" s="3"/>
    </row>
    <row r="2" s="1" customFormat="1" ht="35" customHeight="1" spans="1:11">
      <c r="A2" s="5" t="s">
        <v>113</v>
      </c>
      <c r="B2" s="5"/>
      <c r="C2" s="5"/>
      <c r="D2" s="5"/>
      <c r="E2" s="5"/>
      <c r="F2" s="5"/>
      <c r="G2" s="5"/>
      <c r="H2" s="5"/>
      <c r="I2" s="5"/>
      <c r="J2" s="5"/>
      <c r="K2" s="26"/>
    </row>
    <row r="3" s="1" customFormat="1" ht="15" customHeight="1" spans="1:11">
      <c r="A3" s="6" t="s">
        <v>114</v>
      </c>
      <c r="B3" s="6"/>
      <c r="C3" s="6"/>
      <c r="D3" s="6"/>
      <c r="E3" s="6"/>
      <c r="F3" s="6"/>
      <c r="G3" s="6"/>
      <c r="H3" s="6"/>
      <c r="I3" s="27" t="s">
        <v>14</v>
      </c>
      <c r="J3" s="27"/>
      <c r="K3" s="28"/>
    </row>
    <row r="4" s="1" customFormat="1" ht="28" customHeight="1" spans="1:11">
      <c r="A4" s="7" t="s">
        <v>15</v>
      </c>
      <c r="B4" s="7" t="s">
        <v>18</v>
      </c>
      <c r="C4" s="7" t="s">
        <v>19</v>
      </c>
      <c r="D4" s="8" t="s">
        <v>115</v>
      </c>
      <c r="E4" s="7" t="s">
        <v>116</v>
      </c>
      <c r="F4" s="7" t="s">
        <v>117</v>
      </c>
      <c r="G4" s="9" t="s">
        <v>118</v>
      </c>
      <c r="H4" s="7" t="s">
        <v>23</v>
      </c>
      <c r="I4" s="7" t="s">
        <v>119</v>
      </c>
      <c r="J4" s="7" t="s">
        <v>24</v>
      </c>
      <c r="K4" s="7" t="s">
        <v>120</v>
      </c>
    </row>
    <row r="5" s="1" customFormat="1" ht="28" customHeight="1" spans="1:11">
      <c r="A5" s="7"/>
      <c r="B5" s="7"/>
      <c r="C5" s="7"/>
      <c r="D5" s="10"/>
      <c r="E5" s="7"/>
      <c r="F5" s="7"/>
      <c r="G5" s="11"/>
      <c r="H5" s="7"/>
      <c r="I5" s="7"/>
      <c r="J5" s="7"/>
      <c r="K5" s="7"/>
    </row>
    <row r="6" s="2" customFormat="1" ht="28" customHeight="1" spans="1:11">
      <c r="A6" s="12">
        <v>1</v>
      </c>
      <c r="B6" s="13" t="s">
        <v>79</v>
      </c>
      <c r="C6" s="13" t="s">
        <v>45</v>
      </c>
      <c r="D6" s="14">
        <v>1</v>
      </c>
      <c r="E6" s="15">
        <v>45174</v>
      </c>
      <c r="F6" s="15">
        <v>45539</v>
      </c>
      <c r="G6" s="16">
        <v>1</v>
      </c>
      <c r="H6" s="13">
        <v>6.1</v>
      </c>
      <c r="I6" s="29">
        <v>0.002</v>
      </c>
      <c r="J6" s="13">
        <v>1000000</v>
      </c>
      <c r="K6" s="16">
        <v>2000</v>
      </c>
    </row>
    <row r="7" s="1" customFormat="1" ht="28" customHeight="1" spans="1:12">
      <c r="A7" s="12">
        <v>2</v>
      </c>
      <c r="B7" s="17" t="s">
        <v>80</v>
      </c>
      <c r="C7" s="18" t="s">
        <v>49</v>
      </c>
      <c r="D7" s="19">
        <v>0.7</v>
      </c>
      <c r="E7" s="20">
        <v>45176</v>
      </c>
      <c r="F7" s="20">
        <v>45541</v>
      </c>
      <c r="G7" s="16">
        <v>1</v>
      </c>
      <c r="H7" s="18">
        <v>2.45</v>
      </c>
      <c r="I7" s="30">
        <v>0.005</v>
      </c>
      <c r="J7" s="17">
        <v>200000</v>
      </c>
      <c r="K7" s="31">
        <v>700</v>
      </c>
      <c r="L7" s="2"/>
    </row>
    <row r="8" s="1" customFormat="1" ht="28" customHeight="1" spans="1:12">
      <c r="A8" s="12">
        <v>3</v>
      </c>
      <c r="B8" s="17" t="s">
        <v>82</v>
      </c>
      <c r="C8" s="18" t="s">
        <v>38</v>
      </c>
      <c r="D8" s="19">
        <v>0.8</v>
      </c>
      <c r="E8" s="20">
        <v>45181</v>
      </c>
      <c r="F8" s="20">
        <v>45546</v>
      </c>
      <c r="G8" s="16">
        <v>1</v>
      </c>
      <c r="H8" s="18">
        <v>6.1</v>
      </c>
      <c r="I8" s="30">
        <v>0.003</v>
      </c>
      <c r="J8" s="17">
        <v>300000</v>
      </c>
      <c r="K8" s="31">
        <v>720</v>
      </c>
      <c r="L8" s="2"/>
    </row>
    <row r="9" s="1" customFormat="1" ht="28" customHeight="1" spans="1:12">
      <c r="A9" s="12">
        <v>4</v>
      </c>
      <c r="B9" s="18" t="s">
        <v>121</v>
      </c>
      <c r="C9" s="18" t="s">
        <v>49</v>
      </c>
      <c r="D9" s="19">
        <v>0.7</v>
      </c>
      <c r="E9" s="20">
        <v>45230</v>
      </c>
      <c r="F9" s="20">
        <v>45961</v>
      </c>
      <c r="G9" s="16">
        <v>2</v>
      </c>
      <c r="H9" s="18">
        <v>3.1</v>
      </c>
      <c r="I9" s="32">
        <v>0.005</v>
      </c>
      <c r="J9" s="18">
        <v>300000</v>
      </c>
      <c r="K9" s="31">
        <v>2100</v>
      </c>
      <c r="L9" s="2"/>
    </row>
    <row r="10" s="1" customFormat="1" ht="27" customHeight="1" spans="1:12">
      <c r="A10" s="12">
        <v>5</v>
      </c>
      <c r="B10" s="18" t="s">
        <v>122</v>
      </c>
      <c r="C10" s="18" t="s">
        <v>49</v>
      </c>
      <c r="D10" s="19">
        <v>0.7</v>
      </c>
      <c r="E10" s="20">
        <v>45230</v>
      </c>
      <c r="F10" s="20">
        <v>45960</v>
      </c>
      <c r="G10" s="16">
        <v>2</v>
      </c>
      <c r="H10" s="18">
        <v>3.1</v>
      </c>
      <c r="I10" s="32">
        <v>0.005</v>
      </c>
      <c r="J10" s="18">
        <v>500000</v>
      </c>
      <c r="K10" s="31">
        <v>3500</v>
      </c>
      <c r="L10" s="2"/>
    </row>
    <row r="11" s="1" customFormat="1" ht="28" customHeight="1" spans="1:12">
      <c r="A11" s="12">
        <v>6</v>
      </c>
      <c r="B11" s="21" t="s">
        <v>123</v>
      </c>
      <c r="C11" s="18" t="s">
        <v>49</v>
      </c>
      <c r="D11" s="19">
        <v>0.7</v>
      </c>
      <c r="E11" s="20">
        <v>45243</v>
      </c>
      <c r="F11" s="20">
        <v>45974</v>
      </c>
      <c r="G11" s="16">
        <v>2</v>
      </c>
      <c r="H11" s="18">
        <v>3.1</v>
      </c>
      <c r="I11" s="32">
        <v>0.005</v>
      </c>
      <c r="J11" s="18">
        <v>300000</v>
      </c>
      <c r="K11" s="18">
        <v>2100</v>
      </c>
      <c r="L11" s="2"/>
    </row>
    <row r="12" s="1" customFormat="1" ht="28" customHeight="1" spans="1:12">
      <c r="A12" s="12">
        <v>7</v>
      </c>
      <c r="B12" s="21" t="s">
        <v>124</v>
      </c>
      <c r="C12" s="18" t="s">
        <v>45</v>
      </c>
      <c r="D12" s="19">
        <v>1</v>
      </c>
      <c r="E12" s="20">
        <v>45257</v>
      </c>
      <c r="F12" s="20">
        <v>45988</v>
      </c>
      <c r="G12" s="16">
        <v>2</v>
      </c>
      <c r="H12" s="18">
        <v>3.1</v>
      </c>
      <c r="I12" s="32">
        <v>0.002</v>
      </c>
      <c r="J12" s="18">
        <v>300000</v>
      </c>
      <c r="K12" s="18">
        <v>1200</v>
      </c>
      <c r="L12" s="2"/>
    </row>
    <row r="13" s="1" customFormat="1" ht="28" customHeight="1" spans="1:12">
      <c r="A13" s="12">
        <v>8</v>
      </c>
      <c r="B13" s="21" t="s">
        <v>99</v>
      </c>
      <c r="C13" s="18" t="s">
        <v>45</v>
      </c>
      <c r="D13" s="22">
        <v>1</v>
      </c>
      <c r="E13" s="20">
        <v>45267</v>
      </c>
      <c r="F13" s="20">
        <v>45633</v>
      </c>
      <c r="G13" s="16">
        <v>1</v>
      </c>
      <c r="H13" s="18">
        <v>2.45</v>
      </c>
      <c r="I13" s="32">
        <v>0.002</v>
      </c>
      <c r="J13" s="18">
        <v>2000000</v>
      </c>
      <c r="K13" s="18">
        <v>4000</v>
      </c>
      <c r="L13" s="2"/>
    </row>
    <row r="14" s="1" customFormat="1" ht="28" customHeight="1" spans="1:12">
      <c r="A14" s="12">
        <v>9</v>
      </c>
      <c r="B14" s="21" t="s">
        <v>107</v>
      </c>
      <c r="C14" s="18" t="s">
        <v>45</v>
      </c>
      <c r="D14" s="22">
        <v>1</v>
      </c>
      <c r="E14" s="20">
        <v>45288</v>
      </c>
      <c r="F14" s="20">
        <v>45654</v>
      </c>
      <c r="G14" s="16">
        <v>1</v>
      </c>
      <c r="H14" s="18">
        <v>3.4</v>
      </c>
      <c r="I14" s="32">
        <v>0.002</v>
      </c>
      <c r="J14" s="18">
        <v>900000</v>
      </c>
      <c r="K14" s="18">
        <v>1800</v>
      </c>
      <c r="L14" s="2"/>
    </row>
    <row r="15" s="1" customFormat="1" ht="28" customHeight="1" spans="1:11">
      <c r="A15" s="23"/>
      <c r="B15" s="21" t="s">
        <v>6</v>
      </c>
      <c r="C15" s="18"/>
      <c r="D15" s="18"/>
      <c r="E15" s="18"/>
      <c r="F15" s="18"/>
      <c r="G15" s="16"/>
      <c r="H15" s="18"/>
      <c r="I15" s="21"/>
      <c r="J15" s="18">
        <f>SUM(J6:J14)</f>
        <v>5800000</v>
      </c>
      <c r="K15" s="18">
        <v>18120</v>
      </c>
    </row>
    <row r="16" s="1" customFormat="1" spans="1:11">
      <c r="A16" s="6" t="s">
        <v>125</v>
      </c>
      <c r="K16" s="3"/>
    </row>
    <row r="17" s="1" customFormat="1" spans="1:11">
      <c r="A17" s="6" t="s">
        <v>126</v>
      </c>
      <c r="C17" s="1" t="s">
        <v>9</v>
      </c>
      <c r="J17" s="1" t="s">
        <v>127</v>
      </c>
      <c r="K17" s="3"/>
    </row>
    <row r="18" s="1" customFormat="1" spans="1:11">
      <c r="A18" s="6" t="s">
        <v>125</v>
      </c>
      <c r="K18" s="3"/>
    </row>
    <row r="19" s="1" customFormat="1" spans="1:11">
      <c r="A19" s="24"/>
      <c r="B19" s="1" t="s">
        <v>128</v>
      </c>
      <c r="K19" s="3"/>
    </row>
    <row r="20" s="1" customFormat="1" ht="20.25" spans="1:11">
      <c r="A20" s="25" t="s">
        <v>125</v>
      </c>
      <c r="K20" s="3"/>
    </row>
    <row r="21" s="1" customFormat="1" ht="20.25" spans="1:11">
      <c r="A21" s="25" t="s">
        <v>125</v>
      </c>
      <c r="K21" s="3"/>
    </row>
    <row r="22" customFormat="1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3"/>
    </row>
    <row r="23" customFormat="1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3"/>
    </row>
    <row r="24" customFormat="1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3"/>
    </row>
  </sheetData>
  <mergeCells count="14">
    <mergeCell ref="A2:K2"/>
    <mergeCell ref="A3:H3"/>
    <mergeCell ref="I3:K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314583333333333" right="0.314583333333333" top="1" bottom="1" header="0.5" footer="0.5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合计</vt:lpstr>
      <vt:lpstr>贴息</vt:lpstr>
      <vt:lpstr>担保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婉妹</cp:lastModifiedBy>
  <dcterms:created xsi:type="dcterms:W3CDTF">2022-10-08T09:28:00Z</dcterms:created>
  <dcterms:modified xsi:type="dcterms:W3CDTF">2024-02-20T03:12:08Z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8A5AFB6BB912459FA03341D651CAF055_13</vt:lpwstr>
  </property>
  <property fmtid="{D5CDD505-2E9C-101B-9397-08002B2CF9AE}" pid="3" name="KSOProductBuildVer">
    <vt:lpwstr>2052-12.1.0.16250</vt:lpwstr>
  </property>
</Properties>
</file>