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70" windowHeight="12120" activeTab="1"/>
  </bookViews>
  <sheets>
    <sheet name="表1" sheetId="1" r:id="rId1"/>
    <sheet name="表2" sheetId="4" r:id="rId2"/>
  </sheets>
  <definedNames>
    <definedName name="_xlnm.Print_Area" localSheetId="0">表1!$A$1:$K$39</definedName>
    <definedName name="_xlnm.Print_Titles" localSheetId="0">表1!$2:$3</definedName>
    <definedName name="_xlnm.Print_Titles" localSheetId="1">表2!$2:$3</definedName>
  </definedNames>
  <calcPr calcId="144525"/>
</workbook>
</file>

<file path=xl/sharedStrings.xml><?xml version="1.0" encoding="utf-8"?>
<sst xmlns="http://schemas.openxmlformats.org/spreadsheetml/2006/main" count="212" uniqueCount="166">
  <si>
    <t>永泰县第三次全国土壤普查经费预算测算表</t>
  </si>
  <si>
    <r>
      <rPr>
        <sz val="12"/>
        <rFont val="宋体"/>
        <charset val="134"/>
      </rPr>
      <t>序号</t>
    </r>
  </si>
  <si>
    <r>
      <rPr>
        <sz val="12"/>
        <rFont val="宋体"/>
        <charset val="134"/>
      </rPr>
      <t>一级任务</t>
    </r>
  </si>
  <si>
    <r>
      <rPr>
        <sz val="12"/>
        <rFont val="宋体"/>
        <charset val="134"/>
      </rPr>
      <t>二级任务</t>
    </r>
  </si>
  <si>
    <t>年度预算安排（万元）</t>
  </si>
  <si>
    <r>
      <rPr>
        <sz val="12"/>
        <rFont val="宋体"/>
        <charset val="134"/>
      </rPr>
      <t>主要工作内容</t>
    </r>
  </si>
  <si>
    <r>
      <rPr>
        <sz val="12"/>
        <rFont val="宋体"/>
        <charset val="134"/>
      </rPr>
      <t>测算依据</t>
    </r>
  </si>
  <si>
    <t>测算说明</t>
  </si>
  <si>
    <r>
      <rPr>
        <sz val="12"/>
        <rFont val="宋体"/>
        <charset val="134"/>
      </rPr>
      <t>备注</t>
    </r>
  </si>
  <si>
    <r>
      <rPr>
        <sz val="12"/>
        <rFont val="宋体"/>
        <charset val="134"/>
      </rPr>
      <t>小计</t>
    </r>
  </si>
  <si>
    <r>
      <rPr>
        <b/>
        <sz val="12"/>
        <rFont val="宋体"/>
        <charset val="134"/>
      </rPr>
      <t>合计</t>
    </r>
  </si>
  <si>
    <r>
      <rPr>
        <sz val="12"/>
        <color rgb="FFFF0000"/>
        <rFont val="宋体"/>
        <charset val="134"/>
      </rPr>
      <t>全县共需调查</t>
    </r>
    <r>
      <rPr>
        <sz val="12"/>
        <color rgb="FFFF0000"/>
        <rFont val="Times New Roman"/>
        <charset val="134"/>
      </rPr>
      <t>725</t>
    </r>
    <r>
      <rPr>
        <sz val="12"/>
        <color rgb="FFFF0000"/>
        <rFont val="宋体"/>
        <charset val="134"/>
      </rPr>
      <t>个样点，其中</t>
    </r>
    <r>
      <rPr>
        <sz val="12"/>
        <color rgb="FFFF0000"/>
        <rFont val="Times New Roman"/>
        <charset val="134"/>
      </rPr>
      <t>,</t>
    </r>
    <r>
      <rPr>
        <sz val="12"/>
        <color rgb="FFFF0000"/>
        <rFont val="宋体"/>
        <charset val="134"/>
      </rPr>
      <t>表层土壤样</t>
    </r>
    <r>
      <rPr>
        <sz val="12"/>
        <color rgb="FFFF0000"/>
        <rFont val="Times New Roman"/>
        <charset val="134"/>
      </rPr>
      <t>673</t>
    </r>
    <r>
      <rPr>
        <sz val="12"/>
        <color rgb="FFFF0000"/>
        <rFont val="宋体"/>
        <charset val="134"/>
      </rPr>
      <t>个（耕园地</t>
    </r>
    <r>
      <rPr>
        <sz val="12"/>
        <color rgb="FFFF0000"/>
        <rFont val="Times New Roman"/>
        <charset val="134"/>
      </rPr>
      <t>501</t>
    </r>
    <r>
      <rPr>
        <sz val="12"/>
        <color rgb="FFFF0000"/>
        <rFont val="宋体"/>
        <charset val="134"/>
      </rPr>
      <t>个，林草地</t>
    </r>
    <r>
      <rPr>
        <sz val="12"/>
        <color rgb="FFFF0000"/>
        <rFont val="Times New Roman"/>
        <charset val="134"/>
      </rPr>
      <t>172</t>
    </r>
    <r>
      <rPr>
        <sz val="12"/>
        <color rgb="FFFF0000"/>
        <rFont val="宋体"/>
        <charset val="134"/>
      </rPr>
      <t>个），剖面土壤样</t>
    </r>
    <r>
      <rPr>
        <sz val="12"/>
        <color rgb="FFFF0000"/>
        <rFont val="Times New Roman"/>
        <charset val="134"/>
      </rPr>
      <t>52</t>
    </r>
    <r>
      <rPr>
        <sz val="12"/>
        <color rgb="FFFF0000"/>
        <rFont val="宋体"/>
        <charset val="134"/>
      </rPr>
      <t>个（耕地</t>
    </r>
    <r>
      <rPr>
        <sz val="12"/>
        <color rgb="FFFF0000"/>
        <rFont val="Times New Roman"/>
        <charset val="134"/>
      </rPr>
      <t>42</t>
    </r>
    <r>
      <rPr>
        <sz val="12"/>
        <color rgb="FFFF0000"/>
        <rFont val="宋体"/>
        <charset val="134"/>
      </rPr>
      <t>个，园地</t>
    </r>
    <r>
      <rPr>
        <sz val="12"/>
        <color rgb="FFFF0000"/>
        <rFont val="Times New Roman"/>
        <charset val="134"/>
      </rPr>
      <t>5</t>
    </r>
    <r>
      <rPr>
        <sz val="12"/>
        <color rgb="FFFF0000"/>
        <rFont val="宋体"/>
        <charset val="134"/>
      </rPr>
      <t>个，林草地</t>
    </r>
    <r>
      <rPr>
        <sz val="12"/>
        <color rgb="FFFF0000"/>
        <rFont val="Times New Roman"/>
        <charset val="134"/>
      </rPr>
      <t>5</t>
    </r>
    <r>
      <rPr>
        <sz val="12"/>
        <color rgb="FFFF0000"/>
        <rFont val="宋体"/>
        <charset val="134"/>
      </rPr>
      <t>个）</t>
    </r>
  </si>
  <si>
    <r>
      <rPr>
        <sz val="12"/>
        <rFont val="宋体"/>
        <charset val="134"/>
      </rPr>
      <t>工作底图制作及校核</t>
    </r>
  </si>
  <si>
    <r>
      <rPr>
        <sz val="12"/>
        <rFont val="Times New Roman"/>
        <charset val="134"/>
      </rPr>
      <t>1.1“</t>
    </r>
    <r>
      <rPr>
        <sz val="12"/>
        <rFont val="宋体"/>
        <charset val="134"/>
      </rPr>
      <t>二普</t>
    </r>
    <r>
      <rPr>
        <sz val="12"/>
        <rFont val="Times New Roman"/>
        <charset val="134"/>
      </rPr>
      <t>”</t>
    </r>
    <r>
      <rPr>
        <sz val="12"/>
        <rFont val="宋体"/>
        <charset val="134"/>
      </rPr>
      <t>数据校准</t>
    </r>
  </si>
  <si>
    <t>根据福建省第二次全国土壤普查矢量数据，开展全省二普数据校准和边界修正等工作，使数据更好地与第三次全国国土调查成果图斑边界衔接，以便全省全面铺开开展“三普”工作提供精准的底图数据。</t>
  </si>
  <si>
    <t>《TD/T1056－2019县级国土调查生产成本定额 》</t>
  </si>
  <si>
    <r>
      <rPr>
        <sz val="12"/>
        <rFont val="宋体"/>
        <charset val="134"/>
      </rPr>
      <t>以福建省第二次全国土壤普查矢量数据（比例尺为</t>
    </r>
    <r>
      <rPr>
        <sz val="12"/>
        <rFont val="Times New Roman"/>
        <charset val="134"/>
      </rPr>
      <t>1:50000</t>
    </r>
    <r>
      <rPr>
        <sz val="12"/>
        <rFont val="宋体"/>
        <charset val="134"/>
      </rPr>
      <t>）为基础，参考现势性较高的遥感影像（优于</t>
    </r>
    <r>
      <rPr>
        <sz val="12"/>
        <rFont val="Times New Roman"/>
        <charset val="134"/>
      </rPr>
      <t>1</t>
    </r>
    <r>
      <rPr>
        <sz val="12"/>
        <rFont val="宋体"/>
        <charset val="134"/>
      </rPr>
      <t>米）和第三次全国国土调查成果（比例尺</t>
    </r>
    <r>
      <rPr>
        <sz val="12"/>
        <rFont val="Times New Roman"/>
        <charset val="134"/>
      </rPr>
      <t>1:10000</t>
    </r>
    <r>
      <rPr>
        <sz val="12"/>
        <rFont val="宋体"/>
        <charset val="134"/>
      </rPr>
      <t>），准确开展“二普”土壤图数据校准和边界修正等工作，按照图件制作难度等级Ⅱ级进行费用测算，单价</t>
    </r>
    <r>
      <rPr>
        <sz val="12"/>
        <rFont val="Times New Roman"/>
        <charset val="134"/>
      </rPr>
      <t>131</t>
    </r>
    <r>
      <rPr>
        <sz val="12"/>
        <rFont val="宋体"/>
        <charset val="134"/>
      </rPr>
      <t>元</t>
    </r>
    <r>
      <rPr>
        <sz val="12"/>
        <rFont val="Times New Roman"/>
        <charset val="134"/>
      </rPr>
      <t>/</t>
    </r>
    <r>
      <rPr>
        <sz val="12"/>
        <rFont val="宋体"/>
        <charset val="134"/>
      </rPr>
      <t>平方千米，</t>
    </r>
    <r>
      <rPr>
        <sz val="12"/>
        <color rgb="FFFF0000"/>
        <rFont val="宋体"/>
        <charset val="134"/>
      </rPr>
      <t>全县农用地面积</t>
    </r>
    <r>
      <rPr>
        <sz val="12"/>
        <color rgb="FFFF0000"/>
        <rFont val="Times New Roman"/>
        <charset val="134"/>
      </rPr>
      <t>2083.33</t>
    </r>
    <r>
      <rPr>
        <sz val="12"/>
        <color rgb="FFFF0000"/>
        <rFont val="宋体"/>
        <charset val="134"/>
      </rPr>
      <t>平方千米。</t>
    </r>
  </si>
  <si>
    <t>省级承担</t>
  </si>
  <si>
    <r>
      <rPr>
        <sz val="12"/>
        <rFont val="Times New Roman"/>
        <charset val="134"/>
      </rPr>
      <t xml:space="preserve">1.2 </t>
    </r>
    <r>
      <rPr>
        <sz val="12"/>
        <rFont val="宋体"/>
        <charset val="134"/>
      </rPr>
      <t>采样点校核</t>
    </r>
  </si>
  <si>
    <r>
      <rPr>
        <sz val="12"/>
        <rFont val="宋体"/>
        <charset val="134"/>
      </rPr>
      <t>在国家统一下发的福建省工作底图基础上，进一步对已收集基础数据资料，进行格式转换、坐标转换、要素提取、属性信息整合等数据标准化处理，形成可供采样点校核使用的</t>
    </r>
    <r>
      <rPr>
        <sz val="12"/>
        <rFont val="Times New Roman"/>
        <charset val="134"/>
      </rPr>
      <t>“</t>
    </r>
    <r>
      <rPr>
        <sz val="12"/>
        <rFont val="宋体"/>
        <charset val="134"/>
      </rPr>
      <t>一张底图</t>
    </r>
    <r>
      <rPr>
        <sz val="12"/>
        <rFont val="Times New Roman"/>
        <charset val="134"/>
      </rPr>
      <t>”</t>
    </r>
    <r>
      <rPr>
        <sz val="12"/>
        <rFont val="宋体"/>
        <charset val="134"/>
      </rPr>
      <t>。基于此底图，遵循土壤、土地利用类型和空间上全面性布点原则，以及交通通达性等对表层采样点位进行内业校核；依据最大覆盖率、均衡分布、疏密相济、历史关联性、效率与精度兼顾和最小剖面数等原则对土壤剖面点位进行校核或增补，以优化采样点布局，并上报国家审核确认，形成符合福建省各个县实际和合理的采样点位图。</t>
    </r>
  </si>
  <si>
    <t>《测绘产品质量检验收费标准》</t>
  </si>
  <si>
    <r>
      <rPr>
        <sz val="12"/>
        <rFont val="宋体"/>
        <charset val="134"/>
      </rPr>
      <t>平面（高程）控制条件下，每个样点校核需</t>
    </r>
    <r>
      <rPr>
        <sz val="12"/>
        <rFont val="Times New Roman"/>
        <charset val="134"/>
      </rPr>
      <t>0.3</t>
    </r>
    <r>
      <rPr>
        <sz val="12"/>
        <rFont val="宋体"/>
        <charset val="134"/>
      </rPr>
      <t>工日，定额为</t>
    </r>
    <r>
      <rPr>
        <sz val="12"/>
        <rFont val="Times New Roman"/>
        <charset val="134"/>
      </rPr>
      <t>217</t>
    </r>
    <r>
      <rPr>
        <sz val="12"/>
        <rFont val="宋体"/>
        <charset val="134"/>
      </rPr>
      <t>元</t>
    </r>
    <r>
      <rPr>
        <sz val="12"/>
        <rFont val="Times New Roman"/>
        <charset val="134"/>
      </rPr>
      <t>/</t>
    </r>
    <r>
      <rPr>
        <sz val="12"/>
        <rFont val="宋体"/>
        <charset val="134"/>
      </rPr>
      <t>点，</t>
    </r>
    <r>
      <rPr>
        <sz val="12"/>
        <color rgb="FFFF0000"/>
        <rFont val="宋体"/>
        <charset val="134"/>
      </rPr>
      <t>全县共计673个样点(以省市下达任务为准)。</t>
    </r>
  </si>
  <si>
    <t>原预算单价1054万元，每个样点0.5工日，定额271.71元/点。已调整至217元/点。</t>
  </si>
  <si>
    <t>1.3 工作底图制作</t>
  </si>
  <si>
    <t>基于“一张底图”，通过资料分析、加工增补制图资料、数据格式转换、统一坐标、编绘要素、图形处理、绘制图例、符号化、制图数据增补、图面整饰及检查修改，形成“遥感影像图+行政区划+土壤图+采样点分布图”和“土地利用现状图+行政区划+土壤图+采样点分布图”两种工作底图，并各打印一套图件。其中遥感影像图是利用福建省卫星应用技术服务中心最新遥感影像制作土壤普查数字正射影像图，用福建省第三次全国土壤普查工作底图，采用高精度影像控制点和DEM 等控制资料为基础，以县级辖区为单位制作。</t>
  </si>
  <si>
    <r>
      <rPr>
        <sz val="12"/>
        <rFont val="宋体"/>
        <charset val="134"/>
      </rPr>
      <t>《县级国土调查生产成本定额》《测绘生产成本费用定额》（</t>
    </r>
    <r>
      <rPr>
        <sz val="12"/>
        <rFont val="Times New Roman"/>
        <charset val="134"/>
      </rPr>
      <t>2009</t>
    </r>
    <r>
      <rPr>
        <sz val="12"/>
        <rFont val="宋体"/>
        <charset val="134"/>
      </rPr>
      <t>版）</t>
    </r>
  </si>
  <si>
    <r>
      <rPr>
        <sz val="12"/>
        <rFont val="Times New Roman"/>
        <charset val="134"/>
      </rPr>
      <t>1.</t>
    </r>
    <r>
      <rPr>
        <sz val="12"/>
        <rFont val="宋体"/>
        <charset val="134"/>
      </rPr>
      <t>数字正射影像生产按分辨率优于</t>
    </r>
    <r>
      <rPr>
        <sz val="12"/>
        <rFont val="Times New Roman"/>
        <charset val="134"/>
      </rPr>
      <t>1</t>
    </r>
    <r>
      <rPr>
        <sz val="12"/>
        <rFont val="宋体"/>
        <charset val="134"/>
      </rPr>
      <t>米，幅宽小于等于</t>
    </r>
    <r>
      <rPr>
        <sz val="12"/>
        <rFont val="Times New Roman"/>
        <charset val="134"/>
      </rPr>
      <t>20</t>
    </r>
    <r>
      <rPr>
        <sz val="12"/>
        <rFont val="宋体"/>
        <charset val="134"/>
      </rPr>
      <t>千米，按照难度Ⅴ级进行费用测算，单价</t>
    </r>
    <r>
      <rPr>
        <sz val="12"/>
        <rFont val="Times New Roman"/>
        <charset val="134"/>
      </rPr>
      <t>10</t>
    </r>
    <r>
      <rPr>
        <sz val="12"/>
        <rFont val="宋体"/>
        <charset val="134"/>
      </rPr>
      <t>元</t>
    </r>
    <r>
      <rPr>
        <sz val="12"/>
        <rFont val="Times New Roman"/>
        <charset val="134"/>
      </rPr>
      <t>/</t>
    </r>
    <r>
      <rPr>
        <sz val="12"/>
        <rFont val="宋体"/>
        <charset val="134"/>
      </rPr>
      <t>平方千米。全县测算面积为</t>
    </r>
    <r>
      <rPr>
        <sz val="12"/>
        <rFont val="Times New Roman"/>
        <charset val="134"/>
      </rPr>
      <t>2083.33</t>
    </r>
    <r>
      <rPr>
        <sz val="12"/>
        <rFont val="宋体"/>
        <charset val="134"/>
      </rPr>
      <t xml:space="preserve">平方千米；
</t>
    </r>
    <r>
      <rPr>
        <sz val="12"/>
        <rFont val="Times New Roman"/>
        <charset val="134"/>
      </rPr>
      <t>2.</t>
    </r>
    <r>
      <rPr>
        <sz val="12"/>
        <rFont val="宋体"/>
        <charset val="134"/>
      </rPr>
      <t>地图编制（地、县、乡图数字制图）为Ⅱ类困难类别，按</t>
    </r>
    <r>
      <rPr>
        <sz val="12"/>
        <rFont val="Times New Roman"/>
        <charset val="134"/>
      </rPr>
      <t>506</t>
    </r>
    <r>
      <rPr>
        <sz val="12"/>
        <rFont val="宋体"/>
        <charset val="134"/>
      </rPr>
      <t>元</t>
    </r>
    <r>
      <rPr>
        <sz val="12"/>
        <rFont val="Times New Roman"/>
        <charset val="134"/>
      </rPr>
      <t>/</t>
    </r>
    <r>
      <rPr>
        <sz val="12"/>
        <rFont val="宋体"/>
        <charset val="134"/>
      </rPr>
      <t>平方分米（图上面积）测算，全县耕地、园地、林草地总面积计</t>
    </r>
    <r>
      <rPr>
        <sz val="12"/>
        <rFont val="Times New Roman"/>
        <charset val="134"/>
      </rPr>
      <t>2083.33</t>
    </r>
    <r>
      <rPr>
        <sz val="12"/>
        <rFont val="宋体"/>
        <charset val="134"/>
      </rPr>
      <t>平方千米，</t>
    </r>
    <r>
      <rPr>
        <sz val="12"/>
        <rFont val="Times New Roman"/>
        <charset val="134"/>
      </rPr>
      <t>1:5</t>
    </r>
    <r>
      <rPr>
        <sz val="12"/>
        <rFont val="宋体"/>
        <charset val="134"/>
      </rPr>
      <t>万图上面积约</t>
    </r>
    <r>
      <rPr>
        <sz val="12"/>
        <rFont val="Times New Roman"/>
        <charset val="134"/>
      </rPr>
      <t>83</t>
    </r>
    <r>
      <rPr>
        <sz val="12"/>
        <rFont val="宋体"/>
        <charset val="134"/>
      </rPr>
      <t>平方分米，测算</t>
    </r>
    <r>
      <rPr>
        <sz val="12"/>
        <rFont val="Times New Roman"/>
        <charset val="134"/>
      </rPr>
      <t>4.20</t>
    </r>
    <r>
      <rPr>
        <sz val="12"/>
        <rFont val="宋体"/>
        <charset val="134"/>
      </rPr>
      <t>万元</t>
    </r>
    <r>
      <rPr>
        <sz val="12"/>
        <rFont val="Times New Roman"/>
        <charset val="134"/>
      </rPr>
      <t>/</t>
    </r>
    <r>
      <rPr>
        <sz val="12"/>
        <rFont val="宋体"/>
        <charset val="134"/>
      </rPr>
      <t>类。按</t>
    </r>
    <r>
      <rPr>
        <sz val="12"/>
        <rFont val="Times New Roman"/>
        <charset val="134"/>
      </rPr>
      <t>2</t>
    </r>
    <r>
      <rPr>
        <sz val="12"/>
        <rFont val="宋体"/>
        <charset val="134"/>
      </rPr>
      <t>类图测量。</t>
    </r>
  </si>
  <si>
    <r>
      <rPr>
        <b/>
        <sz val="12"/>
        <rFont val="宋体"/>
        <charset val="134"/>
      </rPr>
      <t>小计</t>
    </r>
  </si>
  <si>
    <r>
      <rPr>
        <sz val="12"/>
        <rFont val="宋体"/>
        <charset val="134"/>
      </rPr>
      <t>外业调查采样</t>
    </r>
  </si>
  <si>
    <r>
      <rPr>
        <sz val="12"/>
        <rFont val="Times New Roman"/>
        <charset val="134"/>
      </rPr>
      <t xml:space="preserve">2.1 </t>
    </r>
    <r>
      <rPr>
        <sz val="12"/>
        <rFont val="宋体"/>
        <charset val="134"/>
      </rPr>
      <t>表层土壤调查采样</t>
    </r>
  </si>
  <si>
    <t>1.根据《第三次全国土壤普查野外调查与采样技术规范规定》，表层土壤野外调查的主要内容是预设样点的外业定位、立地条件调查、表层土壤调查与采集、土壤图的野外校核等。利用四分法剔除多余样品，并同步采集平行样。
2.立地条件调查样点的行政区划、地理坐标、海拔高度、采样日期、天气情况等背景信息，重点是地形地貌、植被类型、气候、水文、地质、成土母质和土壤侵蚀等情况。
3.通过实地踏勘、剖面观察等方式，依据工作底图对二普土壤图的图斑界线、图斑类型、图斑中土壤类型的组合模式进行核查和勾绘，并记录和校核相关制图信息，进行土壤图的野外校核。</t>
  </si>
  <si>
    <r>
      <rPr>
        <sz val="12"/>
        <rFont val="宋体"/>
        <charset val="134"/>
      </rPr>
      <t>《地质调查项目预算标准》（</t>
    </r>
    <r>
      <rPr>
        <sz val="12"/>
        <rFont val="Times New Roman"/>
        <charset val="134"/>
      </rPr>
      <t>2021</t>
    </r>
    <r>
      <rPr>
        <sz val="12"/>
        <rFont val="宋体"/>
        <charset val="134"/>
      </rPr>
      <t xml:space="preserve">年）
</t>
    </r>
  </si>
  <si>
    <r>
      <rPr>
        <sz val="12"/>
        <color rgb="FFFF0000"/>
        <rFont val="Times New Roman"/>
        <charset val="134"/>
      </rPr>
      <t xml:space="preserve">
1.</t>
    </r>
    <r>
      <rPr>
        <sz val="12"/>
        <color rgb="FFFF0000"/>
        <rFont val="宋体"/>
        <charset val="134"/>
      </rPr>
      <t>表层样</t>
    </r>
    <r>
      <rPr>
        <sz val="12"/>
        <color rgb="FFFF0000"/>
        <rFont val="Times New Roman"/>
        <charset val="134"/>
      </rPr>
      <t>673</t>
    </r>
    <r>
      <rPr>
        <sz val="12"/>
        <color rgb="FFFF0000"/>
        <rFont val="宋体"/>
        <charset val="134"/>
      </rPr>
      <t>个（其中，耕园地</t>
    </r>
    <r>
      <rPr>
        <sz val="12"/>
        <color rgb="FFFF0000"/>
        <rFont val="Times New Roman"/>
        <charset val="134"/>
      </rPr>
      <t>501</t>
    </r>
    <r>
      <rPr>
        <sz val="12"/>
        <color rgb="FFFF0000"/>
        <rFont val="宋体"/>
        <charset val="134"/>
      </rPr>
      <t>个，林草地</t>
    </r>
    <r>
      <rPr>
        <sz val="12"/>
        <color rgb="FFFF0000"/>
        <rFont val="Times New Roman"/>
        <charset val="134"/>
      </rPr>
      <t>172</t>
    </r>
    <r>
      <rPr>
        <sz val="12"/>
        <color rgb="FFFF0000"/>
        <rFont val="宋体"/>
        <charset val="134"/>
      </rPr>
      <t>个）</t>
    </r>
    <r>
      <rPr>
        <sz val="12"/>
        <rFont val="宋体"/>
        <charset val="134"/>
      </rPr>
      <t>；</t>
    </r>
    <r>
      <rPr>
        <sz val="12"/>
        <rFont val="Times New Roman"/>
        <charset val="134"/>
      </rPr>
      <t xml:space="preserve">                      2.</t>
    </r>
    <r>
      <rPr>
        <sz val="12"/>
        <rFont val="宋体"/>
        <charset val="134"/>
      </rPr>
      <t>经多方询价及试点费用参考，</t>
    </r>
    <r>
      <rPr>
        <sz val="12"/>
        <rFont val="Times New Roman"/>
        <charset val="134"/>
      </rPr>
      <t xml:space="preserve"> </t>
    </r>
    <r>
      <rPr>
        <sz val="12"/>
        <rFont val="宋体"/>
        <charset val="134"/>
      </rPr>
      <t>耕园地表层土壤单个样点费用按</t>
    </r>
    <r>
      <rPr>
        <sz val="12"/>
        <rFont val="Times New Roman"/>
        <charset val="134"/>
      </rPr>
      <t>2337</t>
    </r>
    <r>
      <rPr>
        <sz val="12"/>
        <rFont val="宋体"/>
        <charset val="134"/>
      </rPr>
      <t>元测算；</t>
    </r>
    <r>
      <rPr>
        <sz val="12"/>
        <rFont val="Times New Roman"/>
        <charset val="134"/>
      </rPr>
      <t xml:space="preserve"> </t>
    </r>
    <r>
      <rPr>
        <sz val="12"/>
        <rFont val="宋体"/>
        <charset val="134"/>
      </rPr>
      <t>林草地单个样点费用按</t>
    </r>
    <r>
      <rPr>
        <sz val="12"/>
        <rFont val="Times New Roman"/>
        <charset val="134"/>
      </rPr>
      <t>4121</t>
    </r>
    <r>
      <rPr>
        <sz val="12"/>
        <rFont val="宋体"/>
        <charset val="134"/>
      </rPr>
      <t xml:space="preserve">元测算。
</t>
    </r>
  </si>
  <si>
    <t>县级承担</t>
  </si>
  <si>
    <r>
      <rPr>
        <sz val="11"/>
        <rFont val="宋体"/>
        <charset val="134"/>
      </rPr>
      <t>耕园地</t>
    </r>
    <r>
      <rPr>
        <sz val="11"/>
        <rFont val="Times New Roman"/>
        <charset val="134"/>
      </rPr>
      <t>2921.23</t>
    </r>
    <r>
      <rPr>
        <sz val="11"/>
        <rFont val="宋体"/>
        <charset val="134"/>
      </rPr>
      <t>元</t>
    </r>
    <r>
      <rPr>
        <sz val="11"/>
        <rFont val="Times New Roman"/>
        <charset val="134"/>
      </rPr>
      <t>/</t>
    </r>
    <r>
      <rPr>
        <sz val="11"/>
        <rFont val="宋体"/>
        <charset val="134"/>
      </rPr>
      <t>点，按</t>
    </r>
    <r>
      <rPr>
        <sz val="11"/>
        <rFont val="Times New Roman"/>
        <charset val="134"/>
      </rPr>
      <t>80%</t>
    </r>
    <r>
      <rPr>
        <sz val="11"/>
        <rFont val="宋体"/>
        <charset val="134"/>
      </rPr>
      <t>计，</t>
    </r>
    <r>
      <rPr>
        <sz val="11"/>
        <rFont val="Times New Roman"/>
        <charset val="134"/>
      </rPr>
      <t>2337</t>
    </r>
    <r>
      <rPr>
        <sz val="11"/>
        <rFont val="宋体"/>
        <charset val="134"/>
      </rPr>
      <t>元</t>
    </r>
    <r>
      <rPr>
        <sz val="11"/>
        <rFont val="Times New Roman"/>
        <charset val="134"/>
      </rPr>
      <t>/</t>
    </r>
    <r>
      <rPr>
        <sz val="11"/>
        <rFont val="宋体"/>
        <charset val="134"/>
      </rPr>
      <t>点。林草地</t>
    </r>
    <r>
      <rPr>
        <sz val="11"/>
        <rFont val="Times New Roman"/>
        <charset val="134"/>
      </rPr>
      <t>5151.6</t>
    </r>
    <r>
      <rPr>
        <sz val="11"/>
        <rFont val="宋体"/>
        <charset val="134"/>
      </rPr>
      <t>元</t>
    </r>
    <r>
      <rPr>
        <sz val="11"/>
        <rFont val="Times New Roman"/>
        <charset val="134"/>
      </rPr>
      <t>/</t>
    </r>
    <r>
      <rPr>
        <sz val="11"/>
        <rFont val="宋体"/>
        <charset val="134"/>
      </rPr>
      <t>点，按</t>
    </r>
    <r>
      <rPr>
        <sz val="11"/>
        <rFont val="Times New Roman"/>
        <charset val="134"/>
      </rPr>
      <t>80%</t>
    </r>
    <r>
      <rPr>
        <sz val="11"/>
        <rFont val="宋体"/>
        <charset val="134"/>
      </rPr>
      <t>计，</t>
    </r>
    <r>
      <rPr>
        <sz val="11"/>
        <rFont val="Times New Roman"/>
        <charset val="134"/>
      </rPr>
      <t>4121</t>
    </r>
    <r>
      <rPr>
        <sz val="11"/>
        <rFont val="宋体"/>
        <charset val="134"/>
      </rPr>
      <t>元</t>
    </r>
    <r>
      <rPr>
        <sz val="11"/>
        <rFont val="Times New Roman"/>
        <charset val="134"/>
      </rPr>
      <t>/</t>
    </r>
    <r>
      <rPr>
        <sz val="11"/>
        <rFont val="宋体"/>
        <charset val="134"/>
      </rPr>
      <t>点。原经费</t>
    </r>
    <r>
      <rPr>
        <sz val="11"/>
        <rFont val="Times New Roman"/>
        <charset val="134"/>
      </rPr>
      <t>12460</t>
    </r>
    <r>
      <rPr>
        <sz val="11"/>
        <rFont val="宋体"/>
        <charset val="134"/>
      </rPr>
      <t>万元，扣减后为</t>
    </r>
    <r>
      <rPr>
        <sz val="11"/>
        <rFont val="Times New Roman"/>
        <charset val="134"/>
      </rPr>
      <t>9840</t>
    </r>
    <r>
      <rPr>
        <sz val="11"/>
        <rFont val="宋体"/>
        <charset val="134"/>
      </rPr>
      <t>万元。</t>
    </r>
  </si>
  <si>
    <r>
      <rPr>
        <sz val="12"/>
        <rFont val="Times New Roman"/>
        <charset val="134"/>
      </rPr>
      <t xml:space="preserve">2.2 </t>
    </r>
    <r>
      <rPr>
        <sz val="12"/>
        <rFont val="宋体"/>
        <charset val="134"/>
      </rPr>
      <t>剖面调查采样及剖面标本制作</t>
    </r>
  </si>
  <si>
    <t>1.立地条件调查及剖面土壤调查，样点空间位置、地形、地貌、气象、水文、地质、土壤生态，植被、地表利用信息，成土环境信息，景观照片采集、剖面设置，标准剖面照，土壤发生层次划分、命名描述；
2.土壤剖面形态观察与记载，包括发生层性状、土体性状记录、土壤类型野外判断、土壤剖面野外评述；
3.记录校核及工程测量；
4.采样，包括发生层样品采样，纸盒标本采集，土壤容重、大团聚体、水样采集，包装快递、青苗补偿、专家指导审核、土壤剖面标本制作等内容。</t>
  </si>
  <si>
    <r>
      <rPr>
        <sz val="12"/>
        <rFont val="Times New Roman"/>
        <charset val="134"/>
      </rPr>
      <t>1.</t>
    </r>
    <r>
      <rPr>
        <sz val="12"/>
        <rFont val="宋体"/>
        <charset val="134"/>
      </rPr>
      <t>经多方询价参考其他省份及我省试点费用，剖面样点测算：耕地</t>
    </r>
    <r>
      <rPr>
        <sz val="12"/>
        <rFont val="Times New Roman"/>
        <charset val="134"/>
      </rPr>
      <t>28328</t>
    </r>
    <r>
      <rPr>
        <sz val="12"/>
        <rFont val="宋体"/>
        <charset val="134"/>
      </rPr>
      <t>元</t>
    </r>
    <r>
      <rPr>
        <sz val="12"/>
        <rFont val="Times New Roman"/>
        <charset val="134"/>
      </rPr>
      <t>/</t>
    </r>
    <r>
      <rPr>
        <sz val="12"/>
        <rFont val="宋体"/>
        <charset val="134"/>
      </rPr>
      <t>点（</t>
    </r>
    <r>
      <rPr>
        <sz val="12"/>
        <rFont val="Times New Roman"/>
        <charset val="134"/>
      </rPr>
      <t>42</t>
    </r>
    <r>
      <rPr>
        <sz val="12"/>
        <rFont val="宋体"/>
        <charset val="134"/>
      </rPr>
      <t>个）、园地</t>
    </r>
    <r>
      <rPr>
        <sz val="12"/>
        <rFont val="Times New Roman"/>
        <charset val="134"/>
      </rPr>
      <t>33993</t>
    </r>
    <r>
      <rPr>
        <sz val="12"/>
        <rFont val="宋体"/>
        <charset val="134"/>
      </rPr>
      <t>元</t>
    </r>
    <r>
      <rPr>
        <sz val="12"/>
        <rFont val="Times New Roman"/>
        <charset val="134"/>
      </rPr>
      <t>/</t>
    </r>
    <r>
      <rPr>
        <sz val="12"/>
        <rFont val="宋体"/>
        <charset val="134"/>
      </rPr>
      <t>点（</t>
    </r>
    <r>
      <rPr>
        <sz val="12"/>
        <rFont val="Times New Roman"/>
        <charset val="134"/>
      </rPr>
      <t>5</t>
    </r>
    <r>
      <rPr>
        <sz val="12"/>
        <rFont val="宋体"/>
        <charset val="134"/>
      </rPr>
      <t>个）、林草地</t>
    </r>
    <r>
      <rPr>
        <sz val="12"/>
        <rFont val="Times New Roman"/>
        <charset val="134"/>
      </rPr>
      <t>39659</t>
    </r>
    <r>
      <rPr>
        <sz val="12"/>
        <rFont val="宋体"/>
        <charset val="134"/>
      </rPr>
      <t>元</t>
    </r>
    <r>
      <rPr>
        <sz val="12"/>
        <rFont val="Times New Roman"/>
        <charset val="134"/>
      </rPr>
      <t>/</t>
    </r>
    <r>
      <rPr>
        <sz val="12"/>
        <rFont val="宋体"/>
        <charset val="134"/>
      </rPr>
      <t>点（</t>
    </r>
    <r>
      <rPr>
        <sz val="12"/>
        <rFont val="Times New Roman"/>
        <charset val="134"/>
      </rPr>
      <t>5</t>
    </r>
    <r>
      <rPr>
        <sz val="12"/>
        <rFont val="宋体"/>
        <charset val="134"/>
      </rPr>
      <t>个），其中野外工地建筑费按上述预算</t>
    </r>
    <r>
      <rPr>
        <sz val="12"/>
        <rFont val="Times New Roman"/>
        <charset val="134"/>
      </rPr>
      <t>7%</t>
    </r>
    <r>
      <rPr>
        <sz val="12"/>
        <rFont val="宋体"/>
        <charset val="134"/>
      </rPr>
      <t>计算；</t>
    </r>
    <r>
      <rPr>
        <sz val="12"/>
        <rFont val="Times New Roman"/>
        <charset val="134"/>
      </rPr>
      <t xml:space="preserve">
</t>
    </r>
    <r>
      <rPr>
        <sz val="12"/>
        <color rgb="FFFF0000"/>
        <rFont val="Times New Roman"/>
        <charset val="134"/>
      </rPr>
      <t>2.</t>
    </r>
    <r>
      <rPr>
        <sz val="12"/>
        <color rgb="FFFF0000"/>
        <rFont val="宋体"/>
        <charset val="134"/>
      </rPr>
      <t>标本制作：暂按3万元计取；</t>
    </r>
    <r>
      <rPr>
        <sz val="12"/>
        <color rgb="FFFF0000"/>
        <rFont val="Times New Roman"/>
        <charset val="134"/>
      </rPr>
      <t xml:space="preserve">
</t>
    </r>
    <r>
      <rPr>
        <sz val="12"/>
        <color rgb="FFFF0000"/>
        <rFont val="Times New Roman"/>
        <charset val="134"/>
      </rPr>
      <t>3.</t>
    </r>
    <r>
      <rPr>
        <sz val="12"/>
        <color rgb="FFFF0000"/>
        <rFont val="宋体"/>
        <charset val="134"/>
      </rPr>
      <t>样品流转及交通运输暂按4万元计取；</t>
    </r>
    <r>
      <rPr>
        <sz val="12"/>
        <color rgb="FFFF0000"/>
        <rFont val="Times New Roman"/>
        <charset val="134"/>
      </rPr>
      <t xml:space="preserve">
</t>
    </r>
  </si>
  <si>
    <t>原经费9393，调整样点数后，为8707万元。</t>
  </si>
  <si>
    <r>
      <rPr>
        <sz val="12"/>
        <rFont val="宋体"/>
        <charset val="134"/>
      </rPr>
      <t>样品制备及流转</t>
    </r>
  </si>
  <si>
    <r>
      <rPr>
        <sz val="12"/>
        <rFont val="Times New Roman"/>
        <charset val="134"/>
      </rPr>
      <t xml:space="preserve">3.1 </t>
    </r>
    <r>
      <rPr>
        <sz val="12"/>
        <rFont val="宋体"/>
        <charset val="134"/>
      </rPr>
      <t>土壤样品制备、流转</t>
    </r>
  </si>
  <si>
    <r>
      <rPr>
        <sz val="12"/>
        <rFont val="宋体"/>
        <charset val="134"/>
      </rPr>
      <t>外业样品接收、样品制备（风干、粗磨、分装）、协助省质控实验室样品流转（提供流转场所）、土壤样品库样品前期保存、留存样品保存、流程协调、综合管理等。所制备样品按土壤样品库样品、留存样品、送检样品（细分为检测样品和预留样品）进行分类流转保存。其中一般样品在流转前根据质控要求加入密码平行样品和质控样品，剖面样品加入质控样品，水稳性大团聚体加入密码平行样品，并进行转码后，按规范要求进行流转。</t>
    </r>
  </si>
  <si>
    <t>参考浦城试点费用测算</t>
  </si>
  <si>
    <r>
      <rPr>
        <sz val="12"/>
        <color rgb="FFFF0000"/>
        <rFont val="Times New Roman"/>
        <charset val="134"/>
      </rPr>
      <t>1.</t>
    </r>
    <r>
      <rPr>
        <sz val="12"/>
        <color rgb="FFFF0000"/>
        <rFont val="宋体"/>
        <charset val="134"/>
      </rPr>
      <t>表层样品、土壤剖面样品均按</t>
    </r>
    <r>
      <rPr>
        <sz val="12"/>
        <color rgb="FFFF0000"/>
        <rFont val="Times New Roman"/>
        <charset val="134"/>
      </rPr>
      <t>350</t>
    </r>
    <r>
      <rPr>
        <sz val="12"/>
        <color rgb="FFFF0000"/>
        <rFont val="宋体"/>
        <charset val="134"/>
      </rPr>
      <t>元</t>
    </r>
    <r>
      <rPr>
        <sz val="12"/>
        <color rgb="FFFF0000"/>
        <rFont val="Times New Roman"/>
        <charset val="134"/>
      </rPr>
      <t>/</t>
    </r>
    <r>
      <rPr>
        <sz val="12"/>
        <color rgb="FFFF0000"/>
        <rFont val="宋体"/>
        <charset val="134"/>
      </rPr>
      <t>样品进行计算，总计</t>
    </r>
    <r>
      <rPr>
        <sz val="12"/>
        <color rgb="FFFF0000"/>
        <rFont val="Times New Roman"/>
        <charset val="134"/>
      </rPr>
      <t>673</t>
    </r>
    <r>
      <rPr>
        <sz val="12"/>
        <color rgb="FFFF0000"/>
        <rFont val="宋体"/>
        <charset val="134"/>
      </rPr>
      <t>个表层样品，</t>
    </r>
    <r>
      <rPr>
        <sz val="12"/>
        <color rgb="FFFF0000"/>
        <rFont val="Times New Roman"/>
        <charset val="134"/>
      </rPr>
      <t>52</t>
    </r>
    <r>
      <rPr>
        <sz val="12"/>
        <color rgb="FFFF0000"/>
        <rFont val="宋体"/>
        <charset val="134"/>
      </rPr>
      <t>个剖面样品；</t>
    </r>
    <r>
      <rPr>
        <sz val="12"/>
        <color rgb="FFFF0000"/>
        <rFont val="Times New Roman"/>
        <charset val="134"/>
      </rPr>
      <t xml:space="preserve">
</t>
    </r>
    <r>
      <rPr>
        <sz val="12"/>
        <color rgb="FFFF0000"/>
        <rFont val="Times New Roman"/>
        <charset val="134"/>
      </rPr>
      <t>2.</t>
    </r>
    <r>
      <rPr>
        <sz val="12"/>
        <color rgb="FFFF0000"/>
        <rFont val="宋体"/>
        <charset val="134"/>
      </rPr>
      <t>水稳性大团聚体及容重与制备同步集中化验，水稳性大团聚体按</t>
    </r>
    <r>
      <rPr>
        <sz val="12"/>
        <color rgb="FFFF0000"/>
        <rFont val="Times New Roman"/>
        <charset val="134"/>
      </rPr>
      <t>180</t>
    </r>
    <r>
      <rPr>
        <sz val="12"/>
        <color rgb="FFFF0000"/>
        <rFont val="宋体"/>
        <charset val="134"/>
      </rPr>
      <t>元计算，土壤容重按</t>
    </r>
    <r>
      <rPr>
        <sz val="12"/>
        <color rgb="FFFF0000"/>
        <rFont val="Times New Roman"/>
        <charset val="134"/>
      </rPr>
      <t>70</t>
    </r>
    <r>
      <rPr>
        <sz val="12"/>
        <color rgb="FFFF0000"/>
        <rFont val="宋体"/>
        <charset val="134"/>
      </rPr>
      <t>元计算，全县总计</t>
    </r>
    <r>
      <rPr>
        <sz val="12"/>
        <color rgb="FFFF0000"/>
        <rFont val="Times New Roman"/>
        <charset val="134"/>
      </rPr>
      <t>725</t>
    </r>
    <r>
      <rPr>
        <sz val="12"/>
        <color rgb="FFFF0000"/>
        <rFont val="宋体"/>
        <charset val="134"/>
      </rPr>
      <t>个大团聚体样品；</t>
    </r>
    <r>
      <rPr>
        <sz val="12"/>
        <color rgb="FFFF0000"/>
        <rFont val="Times New Roman"/>
        <charset val="134"/>
      </rPr>
      <t xml:space="preserve">
</t>
    </r>
    <r>
      <rPr>
        <sz val="12"/>
        <color rgb="FFFF0000"/>
        <rFont val="Times New Roman"/>
        <charset val="134"/>
      </rPr>
      <t>3.</t>
    </r>
    <r>
      <rPr>
        <sz val="12"/>
        <color rgb="FFFF0000"/>
        <rFont val="宋体"/>
        <charset val="134"/>
      </rPr>
      <t>样品快递至相关检测机构，每个样品费用计</t>
    </r>
    <r>
      <rPr>
        <sz val="12"/>
        <color rgb="FFFF0000"/>
        <rFont val="Times New Roman"/>
        <charset val="134"/>
      </rPr>
      <t>50</t>
    </r>
    <r>
      <rPr>
        <sz val="12"/>
        <color rgb="FFFF0000"/>
        <rFont val="宋体"/>
        <charset val="134"/>
      </rPr>
      <t>元，共计</t>
    </r>
    <r>
      <rPr>
        <sz val="12"/>
        <color rgb="FFFF0000"/>
        <rFont val="Times New Roman"/>
        <charset val="134"/>
      </rPr>
      <t>725</t>
    </r>
    <r>
      <rPr>
        <sz val="12"/>
        <color rgb="FFFF0000"/>
        <rFont val="宋体"/>
        <charset val="134"/>
      </rPr>
      <t>个。</t>
    </r>
  </si>
  <si>
    <r>
      <rPr>
        <sz val="12"/>
        <rFont val="宋体"/>
        <charset val="134"/>
      </rPr>
      <t>样品检测</t>
    </r>
  </si>
  <si>
    <r>
      <rPr>
        <sz val="12"/>
        <rFont val="Times New Roman"/>
        <charset val="134"/>
      </rPr>
      <t xml:space="preserve">4.1 </t>
    </r>
    <r>
      <rPr>
        <sz val="12"/>
        <rFont val="宋体"/>
        <charset val="134"/>
      </rPr>
      <t>样品加工及检测</t>
    </r>
  </si>
  <si>
    <r>
      <rPr>
        <sz val="12"/>
        <rFont val="宋体"/>
        <charset val="134"/>
      </rPr>
      <t>主要包括耕地园地检测指标包括机械组成、土壤田间持水量、凋萎系数、矿物组成、</t>
    </r>
    <r>
      <rPr>
        <sz val="12"/>
        <rFont val="Times New Roman"/>
        <charset val="134"/>
      </rPr>
      <t>pH</t>
    </r>
    <r>
      <rPr>
        <sz val="12"/>
        <rFont val="宋体"/>
        <charset val="134"/>
      </rPr>
      <t>、可交换酸度、阳离子交换量、交换性盐基及盐基总量、水溶性盐、有机质、碳酸钙、全氮等共</t>
    </r>
    <r>
      <rPr>
        <sz val="12"/>
        <rFont val="Times New Roman"/>
        <charset val="134"/>
      </rPr>
      <t>40</t>
    </r>
    <r>
      <rPr>
        <sz val="12"/>
        <rFont val="宋体"/>
        <charset val="134"/>
      </rPr>
      <t>项检测项目；林地草地检测指标包括机械组成、矿物组成、</t>
    </r>
    <r>
      <rPr>
        <sz val="12"/>
        <rFont val="Times New Roman"/>
        <charset val="134"/>
      </rPr>
      <t>pH</t>
    </r>
    <r>
      <rPr>
        <sz val="12"/>
        <rFont val="宋体"/>
        <charset val="134"/>
      </rPr>
      <t>、可交换酸度、水解性酸度、阳离子交换量、交换性盐基总量、有机质、碳酸钙、全氮等共</t>
    </r>
    <r>
      <rPr>
        <sz val="12"/>
        <rFont val="Times New Roman"/>
        <charset val="134"/>
      </rPr>
      <t>27</t>
    </r>
    <r>
      <rPr>
        <sz val="12"/>
        <rFont val="宋体"/>
        <charset val="134"/>
      </rPr>
      <t>项检测项目；烘干基结果换算需测定土壤水分含量，做平行双样检测。</t>
    </r>
  </si>
  <si>
    <r>
      <rPr>
        <sz val="12"/>
        <rFont val="宋体"/>
        <charset val="134"/>
      </rPr>
      <t>参考全国各省询价及我省试点费用，按询价的</t>
    </r>
    <r>
      <rPr>
        <sz val="12"/>
        <rFont val="Times New Roman"/>
        <charset val="134"/>
      </rPr>
      <t>80%</t>
    </r>
    <r>
      <rPr>
        <sz val="12"/>
        <rFont val="宋体"/>
        <charset val="134"/>
      </rPr>
      <t>价格取费测算：</t>
    </r>
    <r>
      <rPr>
        <sz val="12"/>
        <rFont val="Times New Roman"/>
        <charset val="134"/>
      </rPr>
      <t xml:space="preserve">
</t>
    </r>
    <r>
      <rPr>
        <sz val="12"/>
        <rFont val="Times New Roman"/>
        <charset val="134"/>
      </rPr>
      <t>1</t>
    </r>
    <r>
      <rPr>
        <sz val="12"/>
        <rFont val="宋体"/>
        <charset val="134"/>
      </rPr>
      <t>、按照表层样耕园地</t>
    </r>
    <r>
      <rPr>
        <sz val="12"/>
        <rFont val="Times New Roman"/>
        <charset val="134"/>
      </rPr>
      <t>2806</t>
    </r>
    <r>
      <rPr>
        <sz val="12"/>
        <rFont val="宋体"/>
        <charset val="134"/>
      </rPr>
      <t>元</t>
    </r>
    <r>
      <rPr>
        <sz val="12"/>
        <rFont val="Times New Roman"/>
        <charset val="134"/>
      </rPr>
      <t>/</t>
    </r>
    <r>
      <rPr>
        <sz val="12"/>
        <rFont val="宋体"/>
        <charset val="134"/>
      </rPr>
      <t>个计算，其中表层样耕园地共</t>
    </r>
    <r>
      <rPr>
        <sz val="12"/>
        <rFont val="Times New Roman"/>
        <charset val="134"/>
      </rPr>
      <t>501</t>
    </r>
    <r>
      <rPr>
        <sz val="12"/>
        <rFont val="宋体"/>
        <charset val="134"/>
      </rPr>
      <t>个，林草地</t>
    </r>
    <r>
      <rPr>
        <sz val="12"/>
        <rFont val="Times New Roman"/>
        <charset val="134"/>
      </rPr>
      <t>1542</t>
    </r>
    <r>
      <rPr>
        <sz val="12"/>
        <rFont val="宋体"/>
        <charset val="134"/>
      </rPr>
      <t>元</t>
    </r>
    <r>
      <rPr>
        <sz val="12"/>
        <rFont val="Times New Roman"/>
        <charset val="134"/>
      </rPr>
      <t>/</t>
    </r>
    <r>
      <rPr>
        <sz val="12"/>
        <rFont val="宋体"/>
        <charset val="134"/>
      </rPr>
      <t>个计算，其中表层样林草地共</t>
    </r>
    <r>
      <rPr>
        <sz val="12"/>
        <rFont val="Times New Roman"/>
        <charset val="134"/>
      </rPr>
      <t>172</t>
    </r>
    <r>
      <rPr>
        <sz val="12"/>
        <rFont val="宋体"/>
        <charset val="134"/>
      </rPr>
      <t>个；</t>
    </r>
    <r>
      <rPr>
        <sz val="12"/>
        <rFont val="Times New Roman"/>
        <charset val="134"/>
      </rPr>
      <t xml:space="preserve"> </t>
    </r>
    <r>
      <rPr>
        <sz val="12"/>
        <rFont val="Times New Roman"/>
        <charset val="134"/>
      </rPr>
      <t xml:space="preserve">
</t>
    </r>
    <r>
      <rPr>
        <sz val="12"/>
        <rFont val="Times New Roman"/>
        <charset val="134"/>
      </rPr>
      <t>2</t>
    </r>
    <r>
      <rPr>
        <sz val="12"/>
        <rFont val="宋体"/>
        <charset val="134"/>
      </rPr>
      <t>、剖面样分</t>
    </r>
    <r>
      <rPr>
        <sz val="12"/>
        <rFont val="Times New Roman"/>
        <charset val="134"/>
      </rPr>
      <t>4</t>
    </r>
    <r>
      <rPr>
        <sz val="12"/>
        <rFont val="宋体"/>
        <charset val="134"/>
      </rPr>
      <t>层分别检测，耕园地剖面样按</t>
    </r>
    <r>
      <rPr>
        <sz val="12"/>
        <rFont val="Times New Roman"/>
        <charset val="134"/>
      </rPr>
      <t>3631</t>
    </r>
    <r>
      <rPr>
        <sz val="12"/>
        <rFont val="宋体"/>
        <charset val="134"/>
      </rPr>
      <t>元</t>
    </r>
    <r>
      <rPr>
        <sz val="12"/>
        <rFont val="Times New Roman"/>
        <charset val="134"/>
      </rPr>
      <t>/</t>
    </r>
    <r>
      <rPr>
        <sz val="12"/>
        <rFont val="宋体"/>
        <charset val="134"/>
      </rPr>
      <t>个计算（</t>
    </r>
    <r>
      <rPr>
        <sz val="12"/>
        <rFont val="Times New Roman"/>
        <charset val="134"/>
      </rPr>
      <t>47×4=188</t>
    </r>
    <r>
      <rPr>
        <sz val="12"/>
        <rFont val="宋体"/>
        <charset val="134"/>
      </rPr>
      <t>个），林草地剖面样按</t>
    </r>
    <r>
      <rPr>
        <sz val="12"/>
        <rFont val="Times New Roman"/>
        <charset val="134"/>
      </rPr>
      <t>1846</t>
    </r>
    <r>
      <rPr>
        <sz val="12"/>
        <rFont val="宋体"/>
        <charset val="134"/>
      </rPr>
      <t>元</t>
    </r>
    <r>
      <rPr>
        <sz val="12"/>
        <rFont val="Times New Roman"/>
        <charset val="134"/>
      </rPr>
      <t>/</t>
    </r>
    <r>
      <rPr>
        <sz val="12"/>
        <rFont val="宋体"/>
        <charset val="134"/>
      </rPr>
      <t>个（</t>
    </r>
    <r>
      <rPr>
        <sz val="12"/>
        <rFont val="Times New Roman"/>
        <charset val="134"/>
      </rPr>
      <t>5×4=20</t>
    </r>
    <r>
      <rPr>
        <sz val="12"/>
        <rFont val="宋体"/>
        <charset val="134"/>
      </rPr>
      <t>个）。</t>
    </r>
  </si>
  <si>
    <t>地质测试中心（其中容重由中化地质承担）之前预算未剔除大团聚体费用</t>
  </si>
  <si>
    <r>
      <rPr>
        <sz val="12"/>
        <rFont val="宋体"/>
        <charset val="134"/>
      </rPr>
      <t>质量控制</t>
    </r>
  </si>
  <si>
    <r>
      <rPr>
        <sz val="12"/>
        <rFont val="Times New Roman"/>
        <charset val="134"/>
      </rPr>
      <t xml:space="preserve">5.1 </t>
    </r>
    <r>
      <rPr>
        <sz val="12"/>
        <rFont val="宋体"/>
        <charset val="134"/>
      </rPr>
      <t>外业调查质控</t>
    </r>
  </si>
  <si>
    <r>
      <rPr>
        <sz val="12"/>
        <rFont val="宋体"/>
        <charset val="134"/>
      </rPr>
      <t>主要包括内部及外部质控两部分。其中内业质控要求：点位确认、及时上传点位信息、检查样品的完整性、样品标识，保证自查</t>
    </r>
    <r>
      <rPr>
        <sz val="12"/>
        <rFont val="Times New Roman"/>
        <charset val="134"/>
      </rPr>
      <t>100%</t>
    </r>
    <r>
      <rPr>
        <sz val="12"/>
        <rFont val="宋体"/>
        <charset val="134"/>
      </rPr>
      <t>，完成自查后应统一上传至土壤普查工作平台；外部质控要求：由野外工作经验丰富、精通土壤理化性质的专家参与实施，对采样点位图、采样记录和照片、采样环节自检情况进行检查，做到抽检率不低于</t>
    </r>
    <r>
      <rPr>
        <sz val="12"/>
        <rFont val="Times New Roman"/>
        <charset val="134"/>
      </rPr>
      <t>5%</t>
    </r>
    <r>
      <rPr>
        <sz val="12"/>
        <rFont val="宋体"/>
        <charset val="134"/>
      </rPr>
      <t>，同时进行跟踪现场检查，对采样点的代表性与符合性、采样方法、记录、样品交接、包装运输进行系统检查，抽检率不低于</t>
    </r>
    <r>
      <rPr>
        <sz val="12"/>
        <rFont val="Times New Roman"/>
        <charset val="134"/>
      </rPr>
      <t>5‰</t>
    </r>
    <r>
      <rPr>
        <sz val="12"/>
        <rFont val="宋体"/>
        <charset val="134"/>
      </rPr>
      <t>，每个检查组不少于</t>
    </r>
    <r>
      <rPr>
        <sz val="12"/>
        <rFont val="Times New Roman"/>
        <charset val="134"/>
      </rPr>
      <t>3</t>
    </r>
    <r>
      <rPr>
        <sz val="12"/>
        <rFont val="宋体"/>
        <charset val="134"/>
      </rPr>
      <t>人。</t>
    </r>
  </si>
  <si>
    <r>
      <rPr>
        <sz val="12"/>
        <rFont val="宋体"/>
        <charset val="134"/>
      </rPr>
      <t>《</t>
    </r>
    <r>
      <rPr>
        <sz val="12"/>
        <rFont val="Times New Roman"/>
        <charset val="134"/>
      </rPr>
      <t>TD/T1056</t>
    </r>
    <r>
      <rPr>
        <sz val="12"/>
        <rFont val="宋体"/>
        <charset val="134"/>
      </rPr>
      <t>－</t>
    </r>
    <r>
      <rPr>
        <sz val="12"/>
        <rFont val="Times New Roman"/>
        <charset val="134"/>
      </rPr>
      <t>2019</t>
    </r>
    <r>
      <rPr>
        <sz val="12"/>
        <rFont val="宋体"/>
        <charset val="134"/>
      </rPr>
      <t>县级国土调查生产成本定额</t>
    </r>
    <r>
      <rPr>
        <sz val="12"/>
        <rFont val="Times New Roman"/>
        <charset val="134"/>
      </rPr>
      <t> </t>
    </r>
    <r>
      <rPr>
        <sz val="12"/>
        <rFont val="宋体"/>
        <charset val="134"/>
      </rPr>
      <t>》</t>
    </r>
  </si>
  <si>
    <r>
      <rPr>
        <sz val="12"/>
        <rFont val="宋体"/>
        <charset val="134"/>
      </rPr>
      <t>按照</t>
    </r>
    <r>
      <rPr>
        <sz val="12"/>
        <rFont val="Times New Roman"/>
        <charset val="134"/>
      </rPr>
      <t>III</t>
    </r>
    <r>
      <rPr>
        <sz val="12"/>
        <rFont val="宋体"/>
        <charset val="134"/>
      </rPr>
      <t>类难度，按每平方公里单价为</t>
    </r>
    <r>
      <rPr>
        <sz val="12"/>
        <rFont val="Times New Roman"/>
        <charset val="134"/>
      </rPr>
      <t>970.2</t>
    </r>
    <r>
      <rPr>
        <sz val="12"/>
        <rFont val="宋体"/>
        <charset val="134"/>
      </rPr>
      <t>元测算（按定额</t>
    </r>
    <r>
      <rPr>
        <sz val="12"/>
        <rFont val="Times New Roman"/>
        <charset val="134"/>
      </rPr>
      <t>1078</t>
    </r>
    <r>
      <rPr>
        <sz val="12"/>
        <rFont val="宋体"/>
        <charset val="134"/>
      </rPr>
      <t>元的</t>
    </r>
    <r>
      <rPr>
        <sz val="12"/>
        <rFont val="Times New Roman"/>
        <charset val="134"/>
      </rPr>
      <t>90%</t>
    </r>
    <r>
      <rPr>
        <sz val="12"/>
        <rFont val="宋体"/>
        <charset val="134"/>
      </rPr>
      <t>测算），国家要求抽检不低于</t>
    </r>
    <r>
      <rPr>
        <sz val="12"/>
        <rFont val="Times New Roman"/>
        <charset val="134"/>
      </rPr>
      <t>5%</t>
    </r>
    <r>
      <rPr>
        <sz val="12"/>
        <rFont val="宋体"/>
        <charset val="134"/>
      </rPr>
      <t>，采样点代表性不低于</t>
    </r>
    <r>
      <rPr>
        <sz val="12"/>
        <rFont val="Times New Roman"/>
        <charset val="134"/>
      </rPr>
      <t>5‰</t>
    </r>
    <r>
      <rPr>
        <sz val="12"/>
        <rFont val="宋体"/>
        <charset val="134"/>
      </rPr>
      <t>，总体按全省工作量的</t>
    </r>
    <r>
      <rPr>
        <sz val="12"/>
        <rFont val="Times New Roman"/>
        <charset val="134"/>
      </rPr>
      <t>5.5%</t>
    </r>
    <r>
      <rPr>
        <sz val="12"/>
        <rFont val="宋体"/>
        <charset val="134"/>
      </rPr>
      <t>进行外业调查质控预算。全县面积计</t>
    </r>
    <r>
      <rPr>
        <sz val="12"/>
        <rFont val="Times New Roman"/>
        <charset val="134"/>
      </rPr>
      <t>2083.33</t>
    </r>
    <r>
      <rPr>
        <sz val="12"/>
        <rFont val="宋体"/>
        <charset val="134"/>
      </rPr>
      <t>平方公里。</t>
    </r>
  </si>
  <si>
    <t>按照90%折算</t>
  </si>
  <si>
    <r>
      <rPr>
        <sz val="12"/>
        <rFont val="Times New Roman"/>
        <charset val="134"/>
      </rPr>
      <t xml:space="preserve">5.2 </t>
    </r>
    <r>
      <rPr>
        <sz val="12"/>
        <rFont val="宋体"/>
        <charset val="134"/>
      </rPr>
      <t>检测质控</t>
    </r>
  </si>
  <si>
    <r>
      <rPr>
        <sz val="12"/>
        <rFont val="宋体"/>
        <charset val="134"/>
      </rPr>
      <t xml:space="preserve">
</t>
    </r>
    <r>
      <rPr>
        <sz val="12"/>
        <rFont val="Times New Roman"/>
        <charset val="134"/>
      </rPr>
      <t>1.</t>
    </r>
    <r>
      <rPr>
        <sz val="12"/>
        <rFont val="宋体"/>
        <charset val="134"/>
      </rPr>
      <t>组织</t>
    </r>
    <r>
      <rPr>
        <sz val="12"/>
        <rFont val="Times New Roman"/>
        <charset val="134"/>
      </rPr>
      <t>3-5</t>
    </r>
    <r>
      <rPr>
        <sz val="12"/>
        <rFont val="宋体"/>
        <charset val="134"/>
      </rPr>
      <t>名专家对各样品制备实验室的制样人员资质、制样场所、制样工具、制样流程、已制备的样品、制样原始记录、制样自检信息、样品保存条件等进行现场检查，检查比例不少于该机构样品量的</t>
    </r>
    <r>
      <rPr>
        <sz val="12"/>
        <rFont val="Times New Roman"/>
        <charset val="134"/>
      </rPr>
      <t>5%</t>
    </r>
    <r>
      <rPr>
        <sz val="12"/>
        <rFont val="宋体"/>
        <charset val="134"/>
      </rPr>
      <t xml:space="preserve">；
</t>
    </r>
    <r>
      <rPr>
        <sz val="12"/>
        <rFont val="Times New Roman"/>
        <charset val="134"/>
      </rPr>
      <t>2.</t>
    </r>
    <r>
      <rPr>
        <sz val="12"/>
        <rFont val="宋体"/>
        <charset val="134"/>
      </rPr>
      <t xml:space="preserve">根据质控的有关要求，采购含全量、有效态等指标参数的土壤质控标样；
</t>
    </r>
    <r>
      <rPr>
        <sz val="12"/>
        <rFont val="Times New Roman"/>
        <charset val="134"/>
      </rPr>
      <t>3.</t>
    </r>
    <r>
      <rPr>
        <sz val="12"/>
        <rFont val="宋体"/>
        <charset val="134"/>
      </rPr>
      <t>样品流转前，派技术人员到样品制备机构对每</t>
    </r>
    <r>
      <rPr>
        <sz val="12"/>
        <rFont val="Times New Roman"/>
        <charset val="134"/>
      </rPr>
      <t>48</t>
    </r>
    <r>
      <rPr>
        <sz val="12"/>
        <rFont val="宋体"/>
        <charset val="134"/>
      </rPr>
      <t>个样品插入</t>
    </r>
    <r>
      <rPr>
        <sz val="12"/>
        <rFont val="Times New Roman"/>
        <charset val="134"/>
      </rPr>
      <t>1</t>
    </r>
    <r>
      <rPr>
        <sz val="12"/>
        <rFont val="宋体"/>
        <charset val="134"/>
      </rPr>
      <t>个密码平行样品、</t>
    </r>
    <r>
      <rPr>
        <sz val="12"/>
        <rFont val="Times New Roman"/>
        <charset val="134"/>
      </rPr>
      <t>1</t>
    </r>
    <r>
      <rPr>
        <sz val="12"/>
        <rFont val="宋体"/>
        <charset val="134"/>
      </rPr>
      <t xml:space="preserve">个质控样品，并进行样品转码、流转、记录；
</t>
    </r>
    <r>
      <rPr>
        <sz val="12"/>
        <rFont val="Times New Roman"/>
        <charset val="134"/>
      </rPr>
      <t>4.</t>
    </r>
    <r>
      <rPr>
        <sz val="12"/>
        <rFont val="宋体"/>
        <charset val="134"/>
      </rPr>
      <t>对各检测实验室的留存样品按</t>
    </r>
    <r>
      <rPr>
        <sz val="12"/>
        <rFont val="Times New Roman"/>
        <charset val="134"/>
      </rPr>
      <t>5‰</t>
    </r>
    <r>
      <rPr>
        <sz val="12"/>
        <rFont val="宋体"/>
        <charset val="134"/>
      </rPr>
      <t xml:space="preserve">比例进行留样抽检，并带回质控实验室检测，与各检测实验室进行数据比对，如遇到前后结果不一致的样品，取留存样品再次复测确认；
</t>
    </r>
    <r>
      <rPr>
        <sz val="12"/>
        <rFont val="Times New Roman"/>
        <charset val="134"/>
      </rPr>
      <t>5.</t>
    </r>
    <r>
      <rPr>
        <sz val="12"/>
        <rFont val="宋体"/>
        <charset val="134"/>
      </rPr>
      <t xml:space="preserve">对密码平行样、参比样等质控样检测不合格的实验室，质控实验室参与密码平行样的留样复检，以判断是否属于样品均匀性引起的检测误差；
</t>
    </r>
    <r>
      <rPr>
        <sz val="12"/>
        <rFont val="Times New Roman"/>
        <charset val="134"/>
      </rPr>
      <t>6.</t>
    </r>
    <r>
      <rPr>
        <sz val="12"/>
        <rFont val="宋体"/>
        <charset val="134"/>
      </rPr>
      <t xml:space="preserve">组织技术人员对各检测实验室提交的检测结果及同批次的内、外部质量控制等纸质检测报告和平台导出的电子数据进行审核、确认上报；
</t>
    </r>
    <r>
      <rPr>
        <sz val="12"/>
        <rFont val="Times New Roman"/>
        <charset val="134"/>
      </rPr>
      <t>7.</t>
    </r>
    <r>
      <rPr>
        <sz val="12"/>
        <rFont val="宋体"/>
        <charset val="134"/>
      </rPr>
      <t xml:space="preserve">组织各检测实验室的能力验证；
</t>
    </r>
    <r>
      <rPr>
        <sz val="12"/>
        <rFont val="Times New Roman"/>
        <charset val="134"/>
      </rPr>
      <t>8.</t>
    </r>
    <r>
      <rPr>
        <sz val="12"/>
        <rFont val="宋体"/>
        <charset val="134"/>
      </rPr>
      <t>培训指导，国家开展飞行检查。</t>
    </r>
    <r>
      <rPr>
        <sz val="12"/>
        <rFont val="Times New Roman"/>
        <charset val="134"/>
      </rPr>
      <t xml:space="preserve">        </t>
    </r>
  </si>
  <si>
    <t>根据浦城试点县经费测算</t>
  </si>
  <si>
    <t>未作调整</t>
  </si>
  <si>
    <r>
      <rPr>
        <sz val="12"/>
        <rFont val="宋体"/>
        <charset val="134"/>
      </rPr>
      <t>数据库及信息平台建设</t>
    </r>
  </si>
  <si>
    <r>
      <rPr>
        <sz val="12"/>
        <rFont val="Times New Roman"/>
        <charset val="134"/>
      </rPr>
      <t xml:space="preserve">6.1 </t>
    </r>
    <r>
      <rPr>
        <sz val="12"/>
        <rFont val="宋体"/>
        <charset val="134"/>
      </rPr>
      <t>数据审核</t>
    </r>
  </si>
  <si>
    <r>
      <rPr>
        <sz val="12"/>
        <rFont val="宋体"/>
        <charset val="134"/>
      </rPr>
      <t>对数据及记录进行审核，主要包括：检测实验室应保证检测数据的完整性，检测人员应对原始数据和报告数据进行校核，检测原始记录应有检测人员、校核人员、审核人</t>
    </r>
    <r>
      <rPr>
        <sz val="12"/>
        <rFont val="Times New Roman"/>
        <charset val="134"/>
      </rPr>
      <t xml:space="preserve"> </t>
    </r>
    <r>
      <rPr>
        <sz val="12"/>
        <rFont val="宋体"/>
        <charset val="134"/>
      </rPr>
      <t>员的三级签字，验算计算结果，审核数据的准确性、逻辑性、可比性和合理性，检查比较分析数据与调查结果，并对有关分析数据的相关性检查。</t>
    </r>
  </si>
  <si>
    <r>
      <rPr>
        <sz val="12"/>
        <rFont val="宋体"/>
        <charset val="134"/>
      </rPr>
      <t>根据质检质控按每平方公里图斑密度</t>
    </r>
    <r>
      <rPr>
        <sz val="12"/>
        <rFont val="Times New Roman"/>
        <charset val="134"/>
      </rPr>
      <t>G&lt;50</t>
    </r>
    <r>
      <rPr>
        <sz val="12"/>
        <rFont val="宋体"/>
        <charset val="134"/>
      </rPr>
      <t>（难度等级Ⅰ级），测算单价为每平方公里</t>
    </r>
    <r>
      <rPr>
        <sz val="12"/>
        <rFont val="Times New Roman"/>
        <charset val="134"/>
      </rPr>
      <t>187.39</t>
    </r>
    <r>
      <rPr>
        <sz val="12"/>
        <rFont val="宋体"/>
        <charset val="134"/>
      </rPr>
      <t>元，全县按</t>
    </r>
    <r>
      <rPr>
        <sz val="12"/>
        <rFont val="Times New Roman"/>
        <charset val="134"/>
      </rPr>
      <t>2083.33</t>
    </r>
    <r>
      <rPr>
        <sz val="12"/>
        <rFont val="宋体"/>
        <charset val="134"/>
      </rPr>
      <t>平方公里计算，数据审核按图斑密度的</t>
    </r>
    <r>
      <rPr>
        <sz val="12"/>
        <rFont val="Times New Roman"/>
        <charset val="134"/>
      </rPr>
      <t>35%</t>
    </r>
    <r>
      <rPr>
        <sz val="12"/>
        <rFont val="宋体"/>
        <charset val="134"/>
      </rPr>
      <t>测算</t>
    </r>
    <r>
      <rPr>
        <sz val="12"/>
        <rFont val="Times New Roman"/>
        <charset val="134"/>
      </rPr>
      <t xml:space="preserve"> </t>
    </r>
    <r>
      <rPr>
        <sz val="12"/>
        <rFont val="宋体"/>
        <charset val="134"/>
      </rPr>
      <t>，预算为</t>
    </r>
    <r>
      <rPr>
        <sz val="12"/>
        <rFont val="Times New Roman"/>
        <charset val="134"/>
      </rPr>
      <t>13.7</t>
    </r>
    <r>
      <rPr>
        <sz val="12"/>
        <rFont val="宋体"/>
        <charset val="134"/>
      </rPr>
      <t>万元。</t>
    </r>
  </si>
  <si>
    <r>
      <rPr>
        <sz val="12"/>
        <rFont val="Times New Roman"/>
        <charset val="134"/>
      </rPr>
      <t xml:space="preserve">6.2 </t>
    </r>
    <r>
      <rPr>
        <sz val="12"/>
        <rFont val="宋体"/>
        <charset val="134"/>
      </rPr>
      <t>数据库建设</t>
    </r>
  </si>
  <si>
    <r>
      <rPr>
        <sz val="12"/>
        <rFont val="宋体"/>
        <charset val="134"/>
      </rPr>
      <t xml:space="preserve">根据《第三次全国土壤普查数据库规范》进行数据收集汇总、图形处理、属性录入、关联关系处理、标准化命名、存储以及质检与入库、元数据编写等，分县形成集矢量数据、栅格数据、属性数据、文档资料、图件及元数据等六大类数据于一体的省级土壤三普数据库。包括：
</t>
    </r>
    <r>
      <rPr>
        <sz val="12"/>
        <rFont val="Times New Roman"/>
        <charset val="134"/>
      </rPr>
      <t>1.</t>
    </r>
    <r>
      <rPr>
        <sz val="12"/>
        <rFont val="宋体"/>
        <charset val="134"/>
      </rPr>
      <t xml:space="preserve">基于国家工作平台导出、汇交的数据进行检查与梳理；
</t>
    </r>
    <r>
      <rPr>
        <sz val="12"/>
        <rFont val="Times New Roman"/>
        <charset val="134"/>
      </rPr>
      <t>2.</t>
    </r>
    <r>
      <rPr>
        <sz val="12"/>
        <rFont val="宋体"/>
        <charset val="134"/>
      </rPr>
      <t xml:space="preserve">境界与管辖区域、底图等空间数据建库；
</t>
    </r>
    <r>
      <rPr>
        <sz val="12"/>
        <rFont val="Times New Roman"/>
        <charset val="134"/>
      </rPr>
      <t>3.</t>
    </r>
    <r>
      <rPr>
        <sz val="12"/>
        <rFont val="宋体"/>
        <charset val="134"/>
      </rPr>
      <t xml:space="preserve">土壤制图单元拓扑关系处理、属性完善等；
</t>
    </r>
    <r>
      <rPr>
        <sz val="12"/>
        <rFont val="Times New Roman"/>
        <charset val="134"/>
      </rPr>
      <t>4.</t>
    </r>
    <r>
      <rPr>
        <sz val="12"/>
        <rFont val="宋体"/>
        <charset val="134"/>
      </rPr>
      <t>栅格数据、文档资料、图件等栅格数据与非空间数据的规范化处理以及元数据编写，其中各县矢量数据至少涉及</t>
    </r>
    <r>
      <rPr>
        <sz val="12"/>
        <rFont val="Times New Roman"/>
        <charset val="134"/>
      </rPr>
      <t>54</t>
    </r>
    <r>
      <rPr>
        <sz val="12"/>
        <rFont val="宋体"/>
        <charset val="134"/>
      </rPr>
      <t>个空间图层；属性数据至少涉及</t>
    </r>
    <r>
      <rPr>
        <sz val="12"/>
        <rFont val="Times New Roman"/>
        <charset val="134"/>
      </rPr>
      <t>18</t>
    </r>
    <r>
      <rPr>
        <sz val="12"/>
        <rFont val="宋体"/>
        <charset val="134"/>
      </rPr>
      <t>个非空间数据；图件包含标准图件</t>
    </r>
    <r>
      <rPr>
        <sz val="12"/>
        <rFont val="Times New Roman"/>
        <charset val="134"/>
      </rPr>
      <t>103</t>
    </r>
    <r>
      <rPr>
        <sz val="12"/>
        <rFont val="宋体"/>
        <charset val="134"/>
      </rPr>
      <t>类以及外业采集的照片若干；文档资料包含工作、技术报告、外业记录表、化验检测结果记录若干。</t>
    </r>
  </si>
  <si>
    <r>
      <rPr>
        <sz val="12"/>
        <rFont val="宋体"/>
        <charset val="134"/>
      </rPr>
      <t>根据国土三调单位面积变更图斑密度，数据库建设难度为Ⅲ级（Ⅲ级：</t>
    </r>
    <r>
      <rPr>
        <sz val="12"/>
        <rFont val="Times New Roman"/>
        <charset val="134"/>
      </rPr>
      <t>100</t>
    </r>
    <r>
      <rPr>
        <sz val="12"/>
        <rFont val="宋体"/>
        <charset val="134"/>
      </rPr>
      <t>＜</t>
    </r>
    <r>
      <rPr>
        <sz val="12"/>
        <rFont val="Times New Roman"/>
        <charset val="134"/>
      </rPr>
      <t>G</t>
    </r>
    <r>
      <rPr>
        <sz val="12"/>
        <rFont val="Cambria Math"/>
        <charset val="134"/>
      </rPr>
      <t>≤</t>
    </r>
    <r>
      <rPr>
        <sz val="12"/>
        <rFont val="Times New Roman"/>
        <charset val="134"/>
      </rPr>
      <t>150</t>
    </r>
    <r>
      <rPr>
        <sz val="12"/>
        <rFont val="宋体"/>
        <charset val="134"/>
      </rPr>
      <t>，</t>
    </r>
    <r>
      <rPr>
        <sz val="12"/>
        <rFont val="Times New Roman"/>
        <charset val="134"/>
      </rPr>
      <t>G</t>
    </r>
    <r>
      <rPr>
        <sz val="12"/>
        <rFont val="宋体"/>
        <charset val="134"/>
      </rPr>
      <t>为单位面积变更图斑密度），测算单价</t>
    </r>
    <r>
      <rPr>
        <sz val="12"/>
        <rFont val="Times New Roman"/>
        <charset val="134"/>
      </rPr>
      <t>118</t>
    </r>
    <r>
      <rPr>
        <sz val="12"/>
        <rFont val="宋体"/>
        <charset val="134"/>
      </rPr>
      <t>元</t>
    </r>
    <r>
      <rPr>
        <sz val="12"/>
        <rFont val="Times New Roman"/>
        <charset val="134"/>
      </rPr>
      <t>/</t>
    </r>
    <r>
      <rPr>
        <sz val="12"/>
        <rFont val="宋体"/>
        <charset val="134"/>
      </rPr>
      <t>平方公里。全县耕地、园地、林草地总面积计</t>
    </r>
    <r>
      <rPr>
        <sz val="12"/>
        <rFont val="Times New Roman"/>
        <charset val="134"/>
      </rPr>
      <t>2083.33</t>
    </r>
    <r>
      <rPr>
        <sz val="12"/>
        <rFont val="宋体"/>
        <charset val="134"/>
      </rPr>
      <t>平方公里。</t>
    </r>
  </si>
  <si>
    <t>按照数据库建设155*70%计算</t>
  </si>
  <si>
    <r>
      <rPr>
        <sz val="12"/>
        <rFont val="Times New Roman"/>
        <charset val="134"/>
      </rPr>
      <t>6.3</t>
    </r>
    <r>
      <rPr>
        <sz val="12"/>
        <rFont val="宋体"/>
        <charset val="134"/>
      </rPr>
      <t>管理平台建设</t>
    </r>
  </si>
  <si>
    <r>
      <rPr>
        <sz val="12"/>
        <rFont val="Times New Roman"/>
        <charset val="134"/>
      </rPr>
      <t>1.</t>
    </r>
    <r>
      <rPr>
        <sz val="12"/>
        <rFont val="宋体"/>
        <charset val="134"/>
      </rPr>
      <t xml:space="preserve">建设省级土壤普查综合管理应用平台，基于数据库建设成果，切片、发布各县的空间数据、栅格数据服务，导入非空间数据、文档资料、图件和元数据。研发数据中心子系统，实现成果管理、成果查询、成果浏览、成果统计、成果制图等功能模块。研发专题应用子系统，实现土壤施肥决策、农作物种植规划、特色农产品优势区规划等功能模块。研发共享服务子系统，实现国家平台数据推送、共享目录、成果共享等功能模块。研发运维管理子系统，实现组织机构管理、用户管理、角色管理、权限管理、系统日志等功能模块；
</t>
    </r>
    <r>
      <rPr>
        <sz val="12"/>
        <rFont val="Times New Roman"/>
        <charset val="134"/>
      </rPr>
      <t>2.</t>
    </r>
    <r>
      <rPr>
        <sz val="12"/>
        <rFont val="宋体"/>
        <charset val="134"/>
      </rPr>
      <t>根据</t>
    </r>
    <r>
      <rPr>
        <sz val="12"/>
        <rFont val="Times New Roman"/>
        <charset val="134"/>
      </rPr>
      <t>GM/T0054-2018</t>
    </r>
    <r>
      <rPr>
        <sz val="12"/>
        <rFont val="宋体"/>
        <charset val="134"/>
      </rPr>
      <t xml:space="preserve">《信息系统密码应用基本要求》的防护要求，配套开展国密建设，从通信、应用、数据安全等层面对信息进行密码技术应用；
</t>
    </r>
    <r>
      <rPr>
        <sz val="12"/>
        <rFont val="Times New Roman"/>
        <charset val="134"/>
      </rPr>
      <t>3.</t>
    </r>
    <r>
      <rPr>
        <sz val="12"/>
        <rFont val="宋体"/>
        <charset val="134"/>
      </rPr>
      <t>根据</t>
    </r>
    <r>
      <rPr>
        <sz val="12"/>
        <rFont val="Times New Roman"/>
        <charset val="134"/>
      </rPr>
      <t>“</t>
    </r>
    <r>
      <rPr>
        <sz val="12"/>
        <rFont val="宋体"/>
        <charset val="134"/>
      </rPr>
      <t>数字福建</t>
    </r>
    <r>
      <rPr>
        <sz val="12"/>
        <rFont val="Times New Roman"/>
        <charset val="134"/>
      </rPr>
      <t>”</t>
    </r>
    <r>
      <rPr>
        <sz val="12"/>
        <rFont val="宋体"/>
        <charset val="134"/>
      </rPr>
      <t>要求，配套开展可研初设、项目监理、系统集成、系统测试与安全测评等工作。</t>
    </r>
  </si>
  <si>
    <r>
      <rPr>
        <sz val="12"/>
        <rFont val="Times New Roman"/>
        <charset val="134"/>
      </rPr>
      <t>“</t>
    </r>
    <r>
      <rPr>
        <sz val="12"/>
        <rFont val="宋体"/>
        <charset val="134"/>
      </rPr>
      <t>数字福建</t>
    </r>
    <r>
      <rPr>
        <sz val="12"/>
        <rFont val="Times New Roman"/>
        <charset val="134"/>
      </rPr>
      <t>”</t>
    </r>
    <r>
      <rPr>
        <sz val="12"/>
        <rFont val="宋体"/>
        <charset val="134"/>
      </rPr>
      <t xml:space="preserve">的相关标准
</t>
    </r>
  </si>
  <si>
    <r>
      <rPr>
        <sz val="12"/>
        <rFont val="宋体"/>
        <charset val="134"/>
      </rPr>
      <t>成果汇总</t>
    </r>
  </si>
  <si>
    <r>
      <rPr>
        <sz val="12"/>
        <rFont val="Times New Roman"/>
        <charset val="134"/>
      </rPr>
      <t xml:space="preserve">7.1 </t>
    </r>
    <r>
      <rPr>
        <sz val="12"/>
        <rFont val="宋体"/>
        <charset val="134"/>
      </rPr>
      <t>县级土壤制图</t>
    </r>
  </si>
  <si>
    <t>1.结合二普的土种图、土壤三普的样点环境要素数据与剖面点资料、土壤知识等，构建土壤类型分布的定量土壤环境模型，在计算机辅助下进行土壤推测，生成土壤类型图；
2.利用土壤属性与不同比例尺气候、生物、母质、地形、人为因素等环境变量的相关性，确定不同土壤属性与比例尺的环境变量，结合平原、丘陵、山地、高原、盆地的地形分区，构建不同土壤属性与比例尺的制图模型。</t>
  </si>
  <si>
    <r>
      <rPr>
        <sz val="12"/>
        <rFont val="宋体"/>
        <charset val="134"/>
      </rPr>
      <t>《</t>
    </r>
    <r>
      <rPr>
        <sz val="12"/>
        <rFont val="Times New Roman"/>
        <charset val="134"/>
      </rPr>
      <t>TD/T1056</t>
    </r>
    <r>
      <rPr>
        <sz val="12"/>
        <rFont val="宋体"/>
        <charset val="134"/>
      </rPr>
      <t>－</t>
    </r>
    <r>
      <rPr>
        <sz val="12"/>
        <rFont val="Times New Roman"/>
        <charset val="134"/>
      </rPr>
      <t>2019</t>
    </r>
    <r>
      <rPr>
        <sz val="12"/>
        <rFont val="宋体"/>
        <charset val="134"/>
      </rPr>
      <t>县级国土调查生产成本定额</t>
    </r>
    <r>
      <rPr>
        <sz val="12"/>
        <rFont val="Times New Roman"/>
        <charset val="134"/>
      </rPr>
      <t> </t>
    </r>
    <r>
      <rPr>
        <sz val="12"/>
        <rFont val="宋体"/>
        <charset val="134"/>
      </rPr>
      <t>》
《测绘产品质量检验收费标准》</t>
    </r>
  </si>
  <si>
    <r>
      <rPr>
        <sz val="12"/>
        <rFont val="Times New Roman"/>
        <charset val="134"/>
      </rPr>
      <t>1.</t>
    </r>
    <r>
      <rPr>
        <sz val="12"/>
        <rFont val="宋体"/>
        <charset val="134"/>
      </rPr>
      <t>县土壤类型图工作参照土地利用图件编制，全县级合计为</t>
    </r>
    <r>
      <rPr>
        <sz val="12"/>
        <rFont val="Times New Roman"/>
        <charset val="134"/>
      </rPr>
      <t>30</t>
    </r>
    <r>
      <rPr>
        <sz val="12"/>
        <rFont val="宋体"/>
        <charset val="134"/>
      </rPr>
      <t xml:space="preserve">万元；
</t>
    </r>
    <r>
      <rPr>
        <sz val="12"/>
        <rFont val="Times New Roman"/>
        <charset val="134"/>
      </rPr>
      <t>2.</t>
    </r>
    <r>
      <rPr>
        <sz val="12"/>
        <rFont val="宋体"/>
        <charset val="134"/>
      </rPr>
      <t>土壤属性图参照土地利用图件编制，全县级合计为</t>
    </r>
    <r>
      <rPr>
        <sz val="12"/>
        <rFont val="Times New Roman"/>
        <charset val="134"/>
      </rPr>
      <t>20</t>
    </r>
    <r>
      <rPr>
        <sz val="12"/>
        <rFont val="宋体"/>
        <charset val="134"/>
      </rPr>
      <t>万元。其中，土地利用图编制难度为</t>
    </r>
    <r>
      <rPr>
        <sz val="12"/>
        <rFont val="Times New Roman"/>
        <charset val="134"/>
      </rPr>
      <t>III</t>
    </r>
    <r>
      <rPr>
        <sz val="12"/>
        <rFont val="宋体"/>
        <charset val="134"/>
      </rPr>
      <t>级，测算每平方公里单价为</t>
    </r>
    <r>
      <rPr>
        <sz val="12"/>
        <rFont val="Times New Roman"/>
        <charset val="134"/>
      </rPr>
      <t>132.5</t>
    </r>
    <r>
      <rPr>
        <sz val="12"/>
        <rFont val="宋体"/>
        <charset val="134"/>
      </rPr>
      <t>元，全县按</t>
    </r>
    <r>
      <rPr>
        <sz val="12"/>
        <rFont val="Times New Roman"/>
        <charset val="134"/>
      </rPr>
      <t>2083.33</t>
    </r>
    <r>
      <rPr>
        <sz val="12"/>
        <rFont val="宋体"/>
        <charset val="134"/>
      </rPr>
      <t>平方公里计。</t>
    </r>
  </si>
  <si>
    <t>剔除土壤类型图1.2的难度技术加成</t>
  </si>
  <si>
    <r>
      <rPr>
        <sz val="12"/>
        <rFont val="Times New Roman"/>
        <charset val="134"/>
      </rPr>
      <t xml:space="preserve">7.2 </t>
    </r>
    <r>
      <rPr>
        <sz val="12"/>
        <rFont val="宋体"/>
        <charset val="134"/>
      </rPr>
      <t>县级图件成图制作</t>
    </r>
  </si>
  <si>
    <r>
      <rPr>
        <sz val="12"/>
        <rFont val="Times New Roman"/>
        <charset val="134"/>
      </rPr>
      <t>1.</t>
    </r>
    <r>
      <rPr>
        <sz val="12"/>
        <rFont val="宋体"/>
        <charset val="134"/>
      </rPr>
      <t xml:space="preserve">地图设计：包括表示方法的选择、图面内容的安排、地图整体层次结构和视觉平衡效果等；
</t>
    </r>
    <r>
      <rPr>
        <sz val="12"/>
        <rFont val="Times New Roman"/>
        <charset val="134"/>
      </rPr>
      <t>2.</t>
    </r>
    <r>
      <rPr>
        <sz val="12"/>
        <rFont val="宋体"/>
        <charset val="134"/>
      </rPr>
      <t xml:space="preserve">选取具有体现土壤类型或属性特征的基础地理要素，包括路网、水网、居民点和行政界线等；
</t>
    </r>
    <r>
      <rPr>
        <sz val="12"/>
        <rFont val="Times New Roman"/>
        <charset val="134"/>
      </rPr>
      <t>3.</t>
    </r>
    <r>
      <rPr>
        <sz val="12"/>
        <rFont val="宋体"/>
        <charset val="134"/>
      </rPr>
      <t>成图符号库制作、图面要素符号化和渲染、图面要素间关系编辑处理；</t>
    </r>
    <r>
      <rPr>
        <sz val="12"/>
        <rFont val="Times New Roman"/>
        <charset val="134"/>
      </rPr>
      <t xml:space="preserve">                                                                                                         
4.</t>
    </r>
    <r>
      <rPr>
        <sz val="12"/>
        <rFont val="宋体"/>
        <charset val="134"/>
      </rPr>
      <t xml:space="preserve">图名、编制单位、制图单位及制图人员、制图时间、土壤调查时间、地图投影、比例尺、图例等整饰。其它说明包括地理要素所采用的地形图比例尺和时间；
</t>
    </r>
    <r>
      <rPr>
        <sz val="12"/>
        <rFont val="Times New Roman"/>
        <charset val="134"/>
      </rPr>
      <t>5.</t>
    </r>
    <r>
      <rPr>
        <sz val="12"/>
        <rFont val="宋体"/>
        <charset val="134"/>
      </rPr>
      <t>检查修改工作。各县大致有</t>
    </r>
    <r>
      <rPr>
        <sz val="12"/>
        <rFont val="Times New Roman"/>
        <charset val="134"/>
      </rPr>
      <t>103</t>
    </r>
    <r>
      <rPr>
        <sz val="12"/>
        <rFont val="宋体"/>
        <charset val="134"/>
      </rPr>
      <t>类图件。</t>
    </r>
  </si>
  <si>
    <r>
      <rPr>
        <sz val="12"/>
        <rFont val="宋体"/>
        <charset val="134"/>
      </rPr>
      <t>《</t>
    </r>
    <r>
      <rPr>
        <sz val="12"/>
        <rFont val="Times New Roman"/>
        <charset val="134"/>
      </rPr>
      <t>TD/T1056</t>
    </r>
    <r>
      <rPr>
        <sz val="12"/>
        <rFont val="宋体"/>
        <charset val="134"/>
      </rPr>
      <t>－</t>
    </r>
    <r>
      <rPr>
        <sz val="12"/>
        <rFont val="Times New Roman"/>
        <charset val="134"/>
      </rPr>
      <t>2019</t>
    </r>
    <r>
      <rPr>
        <sz val="12"/>
        <rFont val="宋体"/>
        <charset val="134"/>
      </rPr>
      <t>县级国土调查生产成本定额》</t>
    </r>
  </si>
  <si>
    <r>
      <rPr>
        <sz val="12"/>
        <rFont val="宋体"/>
        <charset val="134"/>
      </rPr>
      <t>地图编制（地、县、乡图数字制图）Ⅲ类困难类别，测算</t>
    </r>
    <r>
      <rPr>
        <sz val="12"/>
        <rFont val="Times New Roman"/>
        <charset val="134"/>
      </rPr>
      <t>658.25</t>
    </r>
    <r>
      <rPr>
        <sz val="12"/>
        <rFont val="宋体"/>
        <charset val="134"/>
      </rPr>
      <t>元</t>
    </r>
    <r>
      <rPr>
        <sz val="12"/>
        <rFont val="Times New Roman"/>
        <charset val="134"/>
      </rPr>
      <t>/</t>
    </r>
    <r>
      <rPr>
        <sz val="12"/>
        <rFont val="宋体"/>
        <charset val="134"/>
      </rPr>
      <t>平方分米（图上面积），全县耕地、园地、林草地总面积计</t>
    </r>
    <r>
      <rPr>
        <sz val="12"/>
        <rFont val="Times New Roman"/>
        <charset val="134"/>
      </rPr>
      <t>2083.33</t>
    </r>
    <r>
      <rPr>
        <sz val="12"/>
        <rFont val="宋体"/>
        <charset val="134"/>
      </rPr>
      <t>平方公里，</t>
    </r>
    <r>
      <rPr>
        <sz val="12"/>
        <rFont val="Times New Roman"/>
        <charset val="134"/>
      </rPr>
      <t>1:5</t>
    </r>
    <r>
      <rPr>
        <sz val="12"/>
        <rFont val="宋体"/>
        <charset val="134"/>
      </rPr>
      <t>万图上面积约</t>
    </r>
    <r>
      <rPr>
        <sz val="12"/>
        <rFont val="Times New Roman"/>
        <charset val="134"/>
      </rPr>
      <t>83</t>
    </r>
    <r>
      <rPr>
        <sz val="12"/>
        <rFont val="宋体"/>
        <charset val="134"/>
      </rPr>
      <t>平方分米，测算5.46万元</t>
    </r>
    <r>
      <rPr>
        <sz val="12"/>
        <rFont val="Times New Roman"/>
        <charset val="134"/>
      </rPr>
      <t>/</t>
    </r>
    <r>
      <rPr>
        <sz val="12"/>
        <rFont val="宋体"/>
        <charset val="134"/>
      </rPr>
      <t>类，按</t>
    </r>
    <r>
      <rPr>
        <sz val="12"/>
        <rFont val="Times New Roman"/>
        <charset val="134"/>
      </rPr>
      <t>90%</t>
    </r>
    <r>
      <rPr>
        <sz val="12"/>
        <rFont val="宋体"/>
        <charset val="134"/>
      </rPr>
      <t>计费为</t>
    </r>
    <r>
      <rPr>
        <sz val="12"/>
        <rFont val="Times New Roman"/>
        <charset val="134"/>
      </rPr>
      <t>4.92</t>
    </r>
    <r>
      <rPr>
        <sz val="12"/>
        <rFont val="宋体"/>
        <charset val="134"/>
      </rPr>
      <t>万元。按</t>
    </r>
    <r>
      <rPr>
        <sz val="12"/>
        <rFont val="Times New Roman"/>
        <charset val="134"/>
      </rPr>
      <t>4</t>
    </r>
    <r>
      <rPr>
        <sz val="12"/>
        <rFont val="宋体"/>
        <charset val="134"/>
      </rPr>
      <t>类测量。</t>
    </r>
  </si>
  <si>
    <t>县级图件制作按照90%作调整。由1100降为990万元</t>
  </si>
  <si>
    <r>
      <rPr>
        <sz val="12"/>
        <rFont val="Times New Roman"/>
        <charset val="134"/>
      </rPr>
      <t xml:space="preserve">7.3 </t>
    </r>
    <r>
      <rPr>
        <sz val="12"/>
        <rFont val="宋体"/>
        <charset val="134"/>
      </rPr>
      <t>土壤类型校核、边界校准和调整监理</t>
    </r>
  </si>
  <si>
    <r>
      <rPr>
        <sz val="12"/>
        <rFont val="宋体"/>
        <charset val="134"/>
      </rPr>
      <t>通过土类校准，对县级土壤图和土种志中与</t>
    </r>
    <r>
      <rPr>
        <sz val="12"/>
        <rFont val="Times New Roman"/>
        <charset val="134"/>
      </rPr>
      <t>“</t>
    </r>
    <r>
      <rPr>
        <sz val="12"/>
        <rFont val="宋体"/>
        <charset val="134"/>
      </rPr>
      <t>国标</t>
    </r>
    <r>
      <rPr>
        <sz val="12"/>
        <rFont val="Times New Roman"/>
        <charset val="134"/>
      </rPr>
      <t>”</t>
    </r>
    <r>
      <rPr>
        <sz val="12"/>
        <rFont val="宋体"/>
        <charset val="134"/>
      </rPr>
      <t>不一致的土类命名</t>
    </r>
    <r>
      <rPr>
        <sz val="12"/>
        <rFont val="Times New Roman"/>
        <charset val="134"/>
      </rPr>
      <t xml:space="preserve"> </t>
    </r>
    <r>
      <rPr>
        <sz val="12"/>
        <rFont val="宋体"/>
        <charset val="134"/>
      </rPr>
      <t>进行修订，使其归并至国家</t>
    </r>
    <r>
      <rPr>
        <sz val="12"/>
        <rFont val="Times New Roman"/>
        <charset val="134"/>
      </rPr>
      <t xml:space="preserve"> 60 </t>
    </r>
    <r>
      <rPr>
        <sz val="12"/>
        <rFont val="宋体"/>
        <charset val="134"/>
      </rPr>
      <t>个土类，通过亚类审核，对县级土壤亚类名的错误分类及不规范表达进行修订，并根据剖面土体构型和性状描述，重点对土属和土种的不规范命名和用语用字进行规范化；审核地理规律、标志地物、地形与母质关系、界线闭合情况等，进而检查土壤界线的闭合情况，对错误或遗漏进行及时补充、修正，从而结合现场实地调查、校正，使边界闭合；最终根据三普野外调查最新工作成果，对原来的土壤分类系统加以增减调整和补充修正，修订土壤分类系统。</t>
    </r>
  </si>
  <si>
    <r>
      <rPr>
        <sz val="12"/>
        <rFont val="宋体"/>
        <charset val="134"/>
      </rPr>
      <t>《</t>
    </r>
    <r>
      <rPr>
        <sz val="12"/>
        <rFont val="Times New Roman"/>
        <charset val="134"/>
      </rPr>
      <t>TD/T1056</t>
    </r>
    <r>
      <rPr>
        <sz val="12"/>
        <rFont val="宋体"/>
        <charset val="134"/>
      </rPr>
      <t>－</t>
    </r>
    <r>
      <rPr>
        <sz val="12"/>
        <rFont val="Times New Roman"/>
        <charset val="134"/>
      </rPr>
      <t>2019</t>
    </r>
    <r>
      <rPr>
        <sz val="12"/>
        <rFont val="宋体"/>
        <charset val="134"/>
      </rPr>
      <t>县级国土调查生产成本定额》《测绘生产成本费用定额》（</t>
    </r>
    <r>
      <rPr>
        <sz val="12"/>
        <rFont val="Times New Roman"/>
        <charset val="134"/>
      </rPr>
      <t>2009</t>
    </r>
    <r>
      <rPr>
        <sz val="12"/>
        <rFont val="宋体"/>
        <charset val="134"/>
      </rPr>
      <t>版）</t>
    </r>
  </si>
  <si>
    <r>
      <rPr>
        <sz val="12"/>
        <rFont val="Times New Roman"/>
        <charset val="134"/>
      </rPr>
      <t>1.</t>
    </r>
    <r>
      <rPr>
        <sz val="12"/>
        <rFont val="宋体"/>
        <charset val="134"/>
      </rPr>
      <t>土类校核：</t>
    </r>
    <r>
      <rPr>
        <sz val="12"/>
        <rFont val="Times New Roman"/>
        <charset val="134"/>
      </rPr>
      <t>4.24</t>
    </r>
    <r>
      <rPr>
        <sz val="12"/>
        <rFont val="宋体"/>
        <charset val="134"/>
      </rPr>
      <t>万元。图斑密度</t>
    </r>
    <r>
      <rPr>
        <sz val="12"/>
        <rFont val="Times New Roman"/>
        <charset val="134"/>
      </rPr>
      <t>&lt;50</t>
    </r>
    <r>
      <rPr>
        <sz val="12"/>
        <rFont val="宋体"/>
        <charset val="134"/>
      </rPr>
      <t>，按难度等级</t>
    </r>
    <r>
      <rPr>
        <sz val="12"/>
        <rFont val="Times New Roman"/>
        <charset val="134"/>
      </rPr>
      <t>I</t>
    </r>
    <r>
      <rPr>
        <sz val="12"/>
        <rFont val="宋体"/>
        <charset val="134"/>
      </rPr>
      <t>进行预算，测算单价为每平方公里</t>
    </r>
    <r>
      <rPr>
        <sz val="12"/>
        <rFont val="Times New Roman"/>
        <charset val="134"/>
      </rPr>
      <t>20.33</t>
    </r>
    <r>
      <rPr>
        <sz val="12"/>
        <rFont val="宋体"/>
        <charset val="134"/>
      </rPr>
      <t>元</t>
    </r>
    <r>
      <rPr>
        <sz val="12"/>
        <rFont val="Times New Roman"/>
        <charset val="134"/>
      </rPr>
      <t xml:space="preserve"> ,</t>
    </r>
    <r>
      <rPr>
        <sz val="12"/>
        <rFont val="宋体"/>
        <charset val="134"/>
      </rPr>
      <t>全县按</t>
    </r>
    <r>
      <rPr>
        <sz val="12"/>
        <rFont val="Times New Roman"/>
        <charset val="134"/>
      </rPr>
      <t>2083.33</t>
    </r>
    <r>
      <rPr>
        <sz val="12"/>
        <rFont val="宋体"/>
        <charset val="134"/>
      </rPr>
      <t>平方公里进行计算；</t>
    </r>
    <r>
      <rPr>
        <sz val="12"/>
        <rFont val="Times New Roman"/>
        <charset val="134"/>
      </rPr>
      <t xml:space="preserve">
</t>
    </r>
    <r>
      <rPr>
        <sz val="12"/>
        <rFont val="Times New Roman"/>
        <charset val="134"/>
      </rPr>
      <t>2.</t>
    </r>
    <r>
      <rPr>
        <sz val="12"/>
        <rFont val="宋体"/>
        <charset val="134"/>
      </rPr>
      <t>边界校准和调整监理：</t>
    </r>
    <r>
      <rPr>
        <sz val="12"/>
        <rFont val="Times New Roman"/>
        <charset val="134"/>
      </rPr>
      <t>10.24</t>
    </r>
    <r>
      <rPr>
        <sz val="12"/>
        <rFont val="宋体"/>
        <charset val="134"/>
      </rPr>
      <t>万元，按水准点与</t>
    </r>
    <r>
      <rPr>
        <sz val="12"/>
        <rFont val="Times New Roman"/>
        <charset val="134"/>
      </rPr>
      <t>GPS</t>
    </r>
    <r>
      <rPr>
        <sz val="12"/>
        <rFont val="宋体"/>
        <charset val="134"/>
      </rPr>
      <t>校准进行预算，测算单价</t>
    </r>
    <r>
      <rPr>
        <sz val="12"/>
        <rFont val="Times New Roman"/>
        <charset val="134"/>
      </rPr>
      <t>141.25</t>
    </r>
    <r>
      <rPr>
        <sz val="12"/>
        <rFont val="宋体"/>
        <charset val="134"/>
      </rPr>
      <t>元</t>
    </r>
    <r>
      <rPr>
        <sz val="12"/>
        <rFont val="Times New Roman"/>
        <charset val="134"/>
      </rPr>
      <t>/</t>
    </r>
    <r>
      <rPr>
        <sz val="12"/>
        <rFont val="宋体"/>
        <charset val="134"/>
      </rPr>
      <t>点，全县725个样点。</t>
    </r>
    <r>
      <rPr>
        <sz val="12"/>
        <rFont val="Times New Roman"/>
        <charset val="134"/>
      </rPr>
      <t xml:space="preserve">
</t>
    </r>
  </si>
  <si>
    <t>按照80%比例做调整</t>
  </si>
  <si>
    <r>
      <rPr>
        <sz val="12"/>
        <rFont val="Times New Roman"/>
        <charset val="134"/>
      </rPr>
      <t xml:space="preserve">7.4 </t>
    </r>
    <r>
      <rPr>
        <sz val="12"/>
        <rFont val="宋体"/>
        <charset val="134"/>
      </rPr>
      <t>县级总结报告编写</t>
    </r>
  </si>
  <si>
    <t>1.土壤三普工作报告，包括总体工作进展、任务完成情况、资金安排及使用情况、主要做法、经验成效、土壤存在问题和下一步改良利用对策等方面；                                                            2.土壤三普技术报告，包括目标与任务、技术路线与方法、技术标准（规范）、技术创新、技术应用成效、普查过程中解决的技术难题、工作建议等；                                                                3.土壤三普专题报告，包括全国及区域耕地质量、土壤类型分布、土壤利用适宜性（适宜于耕地、园地、林地和草地利用）评价报告；耕地、园地、林地、草地土壤质量报告，如退化耕地改良利用、特色农产品区域土壤特征、土壤生物多样性研究等专项报告。</t>
  </si>
  <si>
    <r>
      <rPr>
        <sz val="12"/>
        <rFont val="宋体"/>
        <charset val="134"/>
      </rPr>
      <t>《地质调查项目预算标准》（</t>
    </r>
    <r>
      <rPr>
        <sz val="12"/>
        <rFont val="Times New Roman"/>
        <charset val="134"/>
      </rPr>
      <t>2021</t>
    </r>
    <r>
      <rPr>
        <sz val="12"/>
        <rFont val="宋体"/>
        <charset val="134"/>
      </rPr>
      <t>年），省内相同类型项目中标价、邻近省份预算</t>
    </r>
  </si>
  <si>
    <t>已调整技术报告和相关报告单价。元预算价格5508万元</t>
  </si>
  <si>
    <r>
      <rPr>
        <sz val="12"/>
        <rFont val="Times New Roman"/>
        <charset val="134"/>
      </rPr>
      <t xml:space="preserve">7.5 </t>
    </r>
    <r>
      <rPr>
        <sz val="12"/>
        <rFont val="宋体"/>
        <charset val="134"/>
      </rPr>
      <t>土壤样品库保存</t>
    </r>
  </si>
  <si>
    <r>
      <rPr>
        <sz val="12"/>
        <rFont val="宋体"/>
        <charset val="134"/>
      </rPr>
      <t>建设干燥、通风、无阳光直射、无污染，具备防霉变、防鼠害、防火灾等设备，配备智能电动样品架的省级土壤样品库库房。按照分类分区长期保存的要求，将长期保存样品封装入棕色玻璃样品瓶中，瓶口处蜡封，并粘贴样品信息标签。</t>
    </r>
  </si>
  <si>
    <r>
      <rPr>
        <sz val="12"/>
        <rFont val="宋体"/>
        <charset val="134"/>
      </rPr>
      <t>参考相关方案询价结果</t>
    </r>
  </si>
  <si>
    <r>
      <rPr>
        <sz val="12"/>
        <rFont val="Times New Roman"/>
        <charset val="134"/>
      </rPr>
      <t>7.6</t>
    </r>
    <r>
      <rPr>
        <sz val="12"/>
        <rFont val="宋体"/>
        <charset val="134"/>
      </rPr>
      <t>省级土壤制图</t>
    </r>
  </si>
  <si>
    <r>
      <rPr>
        <sz val="12"/>
        <rFont val="宋体"/>
        <charset val="134"/>
      </rPr>
      <t>生成</t>
    </r>
    <r>
      <rPr>
        <sz val="12"/>
        <rFont val="Times New Roman"/>
        <charset val="134"/>
      </rPr>
      <t>1</t>
    </r>
    <r>
      <rPr>
        <sz val="12"/>
        <rFont val="宋体"/>
        <charset val="134"/>
      </rPr>
      <t>：</t>
    </r>
    <r>
      <rPr>
        <sz val="12"/>
        <rFont val="Times New Roman"/>
        <charset val="134"/>
      </rPr>
      <t>50</t>
    </r>
    <r>
      <rPr>
        <sz val="12"/>
        <rFont val="宋体"/>
        <charset val="134"/>
      </rPr>
      <t>万省级土壤类型及属性图</t>
    </r>
    <r>
      <rPr>
        <sz val="12"/>
        <rFont val="Times New Roman"/>
        <charset val="134"/>
      </rPr>
      <t>.</t>
    </r>
  </si>
  <si>
    <r>
      <rPr>
        <sz val="12"/>
        <rFont val="宋体"/>
        <charset val="134"/>
      </rPr>
      <t>《地质调查项目预算标准》（</t>
    </r>
    <r>
      <rPr>
        <sz val="12"/>
        <rFont val="Times New Roman"/>
        <charset val="134"/>
      </rPr>
      <t>2021</t>
    </r>
    <r>
      <rPr>
        <sz val="12"/>
        <rFont val="宋体"/>
        <charset val="134"/>
      </rPr>
      <t>年）</t>
    </r>
  </si>
  <si>
    <r>
      <rPr>
        <sz val="12"/>
        <rFont val="Times New Roman"/>
        <charset val="134"/>
      </rPr>
      <t xml:space="preserve">7.7 </t>
    </r>
    <r>
      <rPr>
        <sz val="12"/>
        <rFont val="宋体"/>
        <charset val="134"/>
      </rPr>
      <t>省级图件成图制作</t>
    </r>
  </si>
  <si>
    <r>
      <rPr>
        <sz val="12"/>
        <rFont val="Times New Roman"/>
        <charset val="134"/>
      </rPr>
      <t>1.</t>
    </r>
    <r>
      <rPr>
        <sz val="12"/>
        <rFont val="宋体"/>
        <charset val="134"/>
      </rPr>
      <t>地图设计：包括表示方法的选择、图面内容的安排、地图整体层次结构和视觉平衡效果等；</t>
    </r>
    <r>
      <rPr>
        <sz val="12"/>
        <rFont val="Times New Roman"/>
        <charset val="134"/>
      </rPr>
      <t xml:space="preserve">
2.</t>
    </r>
    <r>
      <rPr>
        <sz val="12"/>
        <rFont val="宋体"/>
        <charset val="134"/>
      </rPr>
      <t>选取并缩编具有体现土壤类型或属性特征的基础地理要素，包括路网、水网、居民点和行政界线等；</t>
    </r>
    <r>
      <rPr>
        <sz val="12"/>
        <rFont val="Times New Roman"/>
        <charset val="134"/>
      </rPr>
      <t xml:space="preserve">
3.</t>
    </r>
    <r>
      <rPr>
        <sz val="12"/>
        <rFont val="宋体"/>
        <charset val="134"/>
      </rPr>
      <t xml:space="preserve">成图符号库制作、图面要素符号化和渲染、图面要素间关系编辑处理。
</t>
    </r>
    <r>
      <rPr>
        <sz val="12"/>
        <rFont val="Times New Roman"/>
        <charset val="134"/>
      </rPr>
      <t>4.</t>
    </r>
    <r>
      <rPr>
        <sz val="12"/>
        <rFont val="宋体"/>
        <charset val="134"/>
      </rPr>
      <t>图名、编制单位、制图单位及制图人员、制图时间、土壤调查时间、地图投影、比例尺、图例等整饰。其它说明包括地理要素所采用的地形图比例尺和时间；</t>
    </r>
    <r>
      <rPr>
        <sz val="12"/>
        <rFont val="Times New Roman"/>
        <charset val="134"/>
      </rPr>
      <t xml:space="preserve">
5.</t>
    </r>
    <r>
      <rPr>
        <sz val="12"/>
        <rFont val="宋体"/>
        <charset val="134"/>
      </rPr>
      <t>检查修改工作。大致有</t>
    </r>
    <r>
      <rPr>
        <sz val="12"/>
        <rFont val="Times New Roman"/>
        <charset val="134"/>
      </rPr>
      <t>60</t>
    </r>
    <r>
      <rPr>
        <sz val="12"/>
        <rFont val="宋体"/>
        <charset val="134"/>
      </rPr>
      <t>类图件。</t>
    </r>
  </si>
  <si>
    <r>
      <rPr>
        <sz val="12"/>
        <rFont val="宋体"/>
        <charset val="134"/>
      </rPr>
      <t>《测绘生产成本费用定额》（</t>
    </r>
    <r>
      <rPr>
        <sz val="12"/>
        <rFont val="Times New Roman"/>
        <charset val="134"/>
      </rPr>
      <t>2009</t>
    </r>
    <r>
      <rPr>
        <sz val="12"/>
        <rFont val="宋体"/>
        <charset val="134"/>
      </rPr>
      <t>版）</t>
    </r>
  </si>
  <si>
    <r>
      <rPr>
        <sz val="12"/>
        <rFont val="Times New Roman"/>
        <charset val="134"/>
      </rPr>
      <t>7.8</t>
    </r>
    <r>
      <rPr>
        <sz val="12"/>
        <rFont val="宋体"/>
        <charset val="134"/>
      </rPr>
      <t>省级总结报告</t>
    </r>
  </si>
  <si>
    <t>主要包括省级工作（技术）报告的编制，适宜性评价、耕地质量评价、土壤碳储量估算等专题报告编制，以及福建省特色农产品适宜性评价。</t>
  </si>
  <si>
    <r>
      <rPr>
        <sz val="12"/>
        <rFont val="宋体"/>
        <charset val="134"/>
      </rPr>
      <t>省级运行管理保障</t>
    </r>
  </si>
  <si>
    <r>
      <rPr>
        <sz val="12"/>
        <rFont val="Times New Roman"/>
        <charset val="134"/>
      </rPr>
      <t>8.1</t>
    </r>
    <r>
      <rPr>
        <sz val="12"/>
        <rFont val="宋体"/>
        <charset val="134"/>
      </rPr>
      <t>技术培训费</t>
    </r>
  </si>
  <si>
    <t>根据普查阶段的任务内容，协调推进不同层次技术与方法的培训。
主要培训内容包括：表层土壤调查与采样、土壤类型划分与识别、剖面土壤调查与采样、剖面整段标本制作技术、土壤类型边界校核方法等内容。</t>
  </si>
  <si>
    <t>参考同规模培训及省级财政预算相关要求进行测算</t>
  </si>
  <si>
    <r>
      <rPr>
        <sz val="12"/>
        <rFont val="Times New Roman"/>
        <charset val="134"/>
      </rPr>
      <t xml:space="preserve">8.2 </t>
    </r>
    <r>
      <rPr>
        <sz val="12"/>
        <rFont val="宋体"/>
        <charset val="134"/>
      </rPr>
      <t>制作普查工作网络课件</t>
    </r>
  </si>
  <si>
    <r>
      <rPr>
        <sz val="12"/>
        <rFont val="宋体"/>
        <charset val="134"/>
      </rPr>
      <t>对普查相关的技术规程及部分技术规范、移动端操作指南等录制网络课件，便于随时查看参考。</t>
    </r>
  </si>
  <si>
    <r>
      <rPr>
        <sz val="12"/>
        <rFont val="宋体"/>
        <charset val="134"/>
      </rPr>
      <t>参考视频制作单位报价进行综合测算</t>
    </r>
  </si>
  <si>
    <r>
      <rPr>
        <sz val="12"/>
        <rFont val="Times New Roman"/>
        <charset val="134"/>
      </rPr>
      <t xml:space="preserve">8.3 </t>
    </r>
    <r>
      <rPr>
        <sz val="12"/>
        <rFont val="宋体"/>
        <charset val="134"/>
      </rPr>
      <t>普查宣传</t>
    </r>
  </si>
  <si>
    <t>1.通过福建省电视台、东南网、省气象服务中心，采取公益宣传广告、不定期领导访谈及专题报道；                                          
2.利用海峡资源报，开辟专栏、专题、专版、访谈等；              
3.通过省农业农村厅门户网站、微信公众号、海峡资源报手机报等新媒体；                                                            4.利用农业农村厅移动执法平台；                                  
5.举办新闻发布会，成果发布会；                                 
6.开展普查实名微博、微信公众号等新媒体建设及运营，开设并维护普查网站运行；                                                                 7.开展普查形象代言人征集、宣传品制作、科普手册编写、大型宣传活动等。</t>
  </si>
  <si>
    <r>
      <rPr>
        <sz val="12"/>
        <rFont val="宋体"/>
        <charset val="134"/>
      </rPr>
      <t>参考相关宣传方案进行综合测算</t>
    </r>
  </si>
  <si>
    <r>
      <rPr>
        <sz val="12"/>
        <rFont val="Times New Roman"/>
        <charset val="134"/>
      </rPr>
      <t xml:space="preserve">8.4 </t>
    </r>
    <r>
      <rPr>
        <sz val="12"/>
        <rFont val="宋体"/>
        <charset val="134"/>
      </rPr>
      <t>总结表彰及成果发布</t>
    </r>
  </si>
  <si>
    <r>
      <rPr>
        <sz val="12"/>
        <rFont val="宋体"/>
        <charset val="134"/>
      </rPr>
      <t>三普工作结束后，拟组织开展总结经验，表彰先进活动，对三普工作中一批先进集体、先进个人进行表彰。</t>
    </r>
  </si>
  <si>
    <r>
      <rPr>
        <sz val="12"/>
        <rFont val="宋体"/>
        <charset val="134"/>
      </rPr>
      <t>综合测算</t>
    </r>
  </si>
  <si>
    <r>
      <rPr>
        <sz val="12"/>
        <rFont val="Times New Roman"/>
        <charset val="134"/>
      </rPr>
      <t xml:space="preserve">8.5 </t>
    </r>
    <r>
      <rPr>
        <sz val="12"/>
        <rFont val="宋体"/>
        <charset val="134"/>
      </rPr>
      <t>三普办运行费用</t>
    </r>
  </si>
  <si>
    <r>
      <rPr>
        <sz val="12"/>
        <rFont val="宋体"/>
        <charset val="134"/>
      </rPr>
      <t>主要包括省三普办领导小组办公室抽调人员集中场所、集中人员、集中办公费用，抽调专人绩效工资、借用聘用人员经费、办公经费、差旅费、材料费、专家咨询费、资料收集分发与档案管理费，以及其他杂费，三普办人员发生的差旅费等按财政有关规定和标准予以核定。</t>
    </r>
  </si>
  <si>
    <t>参照省三调办运行综合测算</t>
  </si>
  <si>
    <r>
      <rPr>
        <sz val="12"/>
        <rFont val="Times New Roman"/>
        <charset val="134"/>
      </rPr>
      <t xml:space="preserve">8.6 </t>
    </r>
    <r>
      <rPr>
        <sz val="12"/>
        <rFont val="宋体"/>
        <charset val="134"/>
      </rPr>
      <t>三普工作评价及绩效评估</t>
    </r>
  </si>
  <si>
    <t>主要包括对三普资金使用成果进行绩效评价，对三普完成进度、完成质量、成果汇总等进行系统评估，并根据绩效评估进行相应绩效分配。</t>
  </si>
  <si>
    <r>
      <rPr>
        <sz val="12"/>
        <rFont val="Times New Roman"/>
        <charset val="134"/>
      </rPr>
      <t xml:space="preserve">8.7 </t>
    </r>
    <r>
      <rPr>
        <sz val="12"/>
        <rFont val="宋体"/>
        <charset val="134"/>
      </rPr>
      <t>省级技术支撑业务费</t>
    </r>
  </si>
  <si>
    <t>1.土壤普查各类方案、指南、规范的编制、论证、校准等；
2.对全省各地开展普查技术培训、指导、服务、检查、质量控制、验收等；
3.国家三普办临时增加、调整等其他需要省级予以技术支撑的费用。</t>
  </si>
  <si>
    <t>永泰县第三次全国土壤普查经费预算汇总表</t>
  </si>
  <si>
    <r>
      <rPr>
        <b/>
        <sz val="12"/>
        <rFont val="宋体"/>
        <charset val="134"/>
      </rPr>
      <t>序号</t>
    </r>
  </si>
  <si>
    <r>
      <rPr>
        <b/>
        <sz val="12"/>
        <rFont val="宋体"/>
        <charset val="134"/>
      </rPr>
      <t>一级任务</t>
    </r>
  </si>
  <si>
    <r>
      <rPr>
        <b/>
        <sz val="12"/>
        <rFont val="宋体"/>
        <charset val="134"/>
      </rPr>
      <t>二级任务</t>
    </r>
  </si>
  <si>
    <t>省级经费（万元）</t>
  </si>
  <si>
    <t>其中：省级经费各年度预算安排</t>
  </si>
  <si>
    <t>县级经费（万元）</t>
  </si>
  <si>
    <t>其中：县级经费各年度预算安排</t>
  </si>
  <si>
    <t>合计</t>
  </si>
  <si>
    <t>工作底图制作及校核</t>
  </si>
  <si>
    <t>1.1“二普”数据校准</t>
  </si>
  <si>
    <t>1.2 采样点校核</t>
  </si>
  <si>
    <t>小计</t>
  </si>
  <si>
    <t>外业调查采样</t>
  </si>
  <si>
    <t>2.1 土壤表层调查、采样</t>
  </si>
  <si>
    <t>2.2 剖面调查、采样及剖面标本制作</t>
  </si>
  <si>
    <t>样品制备及流转</t>
  </si>
  <si>
    <t>3.1 土壤样品制备、流转</t>
  </si>
  <si>
    <t>样品检测</t>
  </si>
  <si>
    <t>4.1 样品加工及检测</t>
  </si>
  <si>
    <t>质量控制</t>
  </si>
  <si>
    <t>5.1 外业调查质控</t>
  </si>
  <si>
    <t>5.2 检测质控</t>
  </si>
  <si>
    <t>数据库及信息平台建设</t>
  </si>
  <si>
    <t>6.1 数据审核</t>
  </si>
  <si>
    <t>6.2 数据库建设</t>
  </si>
  <si>
    <t>6.3管理平台建设</t>
  </si>
  <si>
    <t>成果汇总</t>
  </si>
  <si>
    <t>7.1 县级土壤制图</t>
  </si>
  <si>
    <t>7.2 县级图件成图制作</t>
  </si>
  <si>
    <t>7.3 土壤类型校核、边界校准和调整监理</t>
  </si>
  <si>
    <t>7.4 县级总结报告编写</t>
  </si>
  <si>
    <t>7.5 土壤样品库保存</t>
  </si>
  <si>
    <t>7.6省级土壤制图</t>
  </si>
  <si>
    <t>7.7 省级图件成图制作</t>
  </si>
  <si>
    <t>7.8省级总结报告</t>
  </si>
  <si>
    <t>省级运行管理保障</t>
  </si>
  <si>
    <t>8.1技术培训费</t>
  </si>
  <si>
    <t>8.2 制作普查工作网络课件</t>
  </si>
  <si>
    <t>8.3 普查宣传</t>
  </si>
  <si>
    <t>8.4 总结表彰及成果发布</t>
  </si>
  <si>
    <t>8.5 三普办运行费用</t>
  </si>
  <si>
    <t>8.6 三普工作评价及绩效评估</t>
  </si>
  <si>
    <t>8.7 省级技术支撑业务费</t>
  </si>
  <si>
    <t>检查</t>
  </si>
</sst>
</file>

<file path=xl/styles.xml><?xml version="1.0" encoding="utf-8"?>
<styleSheet xmlns="http://schemas.openxmlformats.org/spreadsheetml/2006/main">
  <numFmts count="6">
    <numFmt numFmtId="176" formatCode="0.0_);[Red]\(0.0\)"/>
    <numFmt numFmtId="177" formatCode="0_);[Red]\(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theme="1"/>
      <name val="宋体"/>
      <charset val="134"/>
      <scheme val="minor"/>
    </font>
    <font>
      <sz val="11"/>
      <name val="Times New Roman"/>
      <charset val="134"/>
    </font>
    <font>
      <b/>
      <sz val="11"/>
      <name val="Times New Roman"/>
      <charset val="134"/>
    </font>
    <font>
      <sz val="12"/>
      <name val="Times New Roman"/>
      <charset val="134"/>
    </font>
    <font>
      <sz val="20"/>
      <name val="黑体"/>
      <charset val="134"/>
    </font>
    <font>
      <b/>
      <sz val="12"/>
      <name val="Times New Roman"/>
      <charset val="134"/>
    </font>
    <font>
      <b/>
      <sz val="12"/>
      <name val="宋体"/>
      <charset val="134"/>
    </font>
    <font>
      <b/>
      <sz val="12"/>
      <name val="宋体"/>
      <charset val="134"/>
      <scheme val="minor"/>
    </font>
    <font>
      <sz val="12"/>
      <name val="宋体"/>
      <charset val="134"/>
      <scheme val="minor"/>
    </font>
    <font>
      <sz val="12"/>
      <name val="宋体"/>
      <charset val="134"/>
    </font>
    <font>
      <sz val="20"/>
      <name val="Times New Roman"/>
      <charset val="134"/>
    </font>
    <font>
      <sz val="12"/>
      <color rgb="FFFF0000"/>
      <name val="Times New Roman"/>
      <charset val="134"/>
    </font>
    <font>
      <sz val="11"/>
      <name val="宋体"/>
      <charset val="134"/>
    </font>
    <font>
      <sz val="11"/>
      <color theme="1"/>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sz val="11"/>
      <color rgb="FFFA7D00"/>
      <name val="宋体"/>
      <charset val="0"/>
      <scheme val="minor"/>
    </font>
    <font>
      <sz val="11"/>
      <color rgb="FF9C6500"/>
      <name val="宋体"/>
      <charset val="0"/>
      <scheme val="minor"/>
    </font>
    <font>
      <sz val="12"/>
      <color rgb="FFFF0000"/>
      <name val="宋体"/>
      <charset val="134"/>
    </font>
    <font>
      <sz val="12"/>
      <name val="Cambria Math"/>
      <charset val="134"/>
    </font>
  </fonts>
  <fills count="33">
    <fill>
      <patternFill patternType="none"/>
    </fill>
    <fill>
      <patternFill patternType="gray125"/>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rgb="FFA5A5A5"/>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6"/>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14" fillId="2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20" fillId="16" borderId="6" applyNumberFormat="false" applyAlignment="false" applyProtection="false">
      <alignment vertical="center"/>
    </xf>
    <xf numFmtId="0" fontId="15" fillId="6" borderId="3" applyNumberFormat="false" applyAlignment="false" applyProtection="false">
      <alignment vertical="center"/>
    </xf>
    <xf numFmtId="0" fontId="24" fillId="17"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2" fillId="0" borderId="8" applyNumberFormat="false" applyFill="false" applyAlignment="false" applyProtection="false">
      <alignment vertical="center"/>
    </xf>
    <xf numFmtId="0" fontId="13"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12"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23" fillId="0" borderId="9" applyNumberFormat="false" applyFill="false" applyAlignment="false" applyProtection="false">
      <alignment vertical="center"/>
    </xf>
    <xf numFmtId="0" fontId="13" fillId="8"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30"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14" fillId="29"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21" fillId="16" borderId="7" applyNumberFormat="false" applyAlignment="false" applyProtection="false">
      <alignment vertical="center"/>
    </xf>
    <xf numFmtId="0" fontId="14" fillId="2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2"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8" fillId="23" borderId="7" applyNumberFormat="false" applyAlignment="false" applyProtection="false">
      <alignment vertical="center"/>
    </xf>
    <xf numFmtId="0" fontId="13" fillId="11"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45">
    <xf numFmtId="0" fontId="0" fillId="0" borderId="0" xfId="0"/>
    <xf numFmtId="0" fontId="1" fillId="0" borderId="0" xfId="0" applyFont="true" applyAlignment="true">
      <alignment wrapText="true"/>
    </xf>
    <xf numFmtId="0" fontId="1" fillId="0" borderId="0" xfId="0" applyFont="true" applyAlignment="true">
      <alignment horizontal="center" vertical="center" wrapText="true"/>
    </xf>
    <xf numFmtId="0" fontId="1" fillId="0" borderId="0" xfId="0" applyFont="true" applyAlignment="true">
      <alignment vertical="center" wrapText="true"/>
    </xf>
    <xf numFmtId="0" fontId="2" fillId="0" borderId="0" xfId="0" applyFont="true" applyAlignment="true">
      <alignment wrapText="true"/>
    </xf>
    <xf numFmtId="0" fontId="1" fillId="0" borderId="0" xfId="0" applyFont="true" applyAlignment="true" applyProtection="true">
      <alignment wrapText="true"/>
      <protection locked="false"/>
    </xf>
    <xf numFmtId="0" fontId="3" fillId="0" borderId="0" xfId="0" applyFont="true" applyAlignment="true">
      <alignment horizontal="center" vertical="center" wrapText="true"/>
    </xf>
    <xf numFmtId="0" fontId="3" fillId="0" borderId="0" xfId="0" applyFont="true" applyAlignment="true">
      <alignment horizontal="left" wrapText="true"/>
    </xf>
    <xf numFmtId="0" fontId="3" fillId="0" borderId="0" xfId="0" applyFont="true" applyAlignment="true">
      <alignment horizontal="left" vertical="center" wrapText="true"/>
    </xf>
    <xf numFmtId="176" fontId="3" fillId="0" borderId="0" xfId="0" applyNumberFormat="true" applyFont="true" applyAlignment="true">
      <alignment horizontal="center" vertical="center" wrapText="true"/>
    </xf>
    <xf numFmtId="0" fontId="1" fillId="0" borderId="0" xfId="0" applyFont="true"/>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176" fontId="6"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horizontal="center" vertical="center" wrapText="true"/>
    </xf>
    <xf numFmtId="0" fontId="7" fillId="0" borderId="1" xfId="0" applyFont="true" applyBorder="true" applyAlignment="true">
      <alignment horizontal="center" vertical="center" wrapText="true"/>
    </xf>
    <xf numFmtId="177" fontId="7" fillId="0" borderId="1" xfId="0" applyNumberFormat="true" applyFont="true" applyBorder="true" applyAlignment="true">
      <alignment horizontal="center" vertical="center" wrapText="true"/>
    </xf>
    <xf numFmtId="0" fontId="8" fillId="0" borderId="1" xfId="0" applyFont="true" applyBorder="true" applyAlignment="true">
      <alignment horizontal="center" vertical="center" wrapText="true"/>
    </xf>
    <xf numFmtId="177" fontId="8" fillId="0" borderId="1" xfId="0" applyNumberFormat="true" applyFont="true" applyBorder="true" applyAlignment="true">
      <alignment horizontal="center" vertical="center" wrapText="true"/>
    </xf>
    <xf numFmtId="0" fontId="8" fillId="0" borderId="1" xfId="0" applyFont="true" applyBorder="true" applyAlignment="true" applyProtection="true">
      <alignment horizontal="center" vertical="center" wrapText="true"/>
      <protection locked="false"/>
    </xf>
    <xf numFmtId="0" fontId="9" fillId="2" borderId="0" xfId="0" applyFont="true" applyFill="true" applyAlignment="true">
      <alignment horizontal="left" vertical="center" wrapText="true"/>
    </xf>
    <xf numFmtId="176" fontId="3" fillId="2" borderId="0" xfId="0" applyNumberFormat="true" applyFont="true" applyFill="true" applyAlignment="true">
      <alignment horizontal="center" vertical="center" wrapText="true"/>
    </xf>
    <xf numFmtId="177" fontId="5" fillId="0" borderId="1" xfId="0" applyNumberFormat="true" applyFont="true" applyBorder="true" applyAlignment="true">
      <alignment horizontal="center" vertical="center" wrapText="true"/>
    </xf>
    <xf numFmtId="177" fontId="8" fillId="0" borderId="1" xfId="0" applyNumberFormat="true" applyFont="true" applyBorder="true" applyAlignment="true" applyProtection="true">
      <alignment horizontal="center" vertical="center" wrapText="true"/>
      <protection locked="false"/>
    </xf>
    <xf numFmtId="0" fontId="6"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10" fillId="0" borderId="2" xfId="0" applyFont="true" applyBorder="true" applyAlignment="true">
      <alignment horizontal="center" vertical="center" wrapText="true"/>
    </xf>
    <xf numFmtId="0" fontId="3" fillId="0" borderId="1" xfId="0" applyFont="true" applyBorder="true" applyAlignment="true">
      <alignment horizontal="center" vertical="center" wrapText="true"/>
    </xf>
    <xf numFmtId="176" fontId="9"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center" vertical="center" wrapText="true"/>
    </xf>
    <xf numFmtId="0" fontId="3" fillId="0" borderId="1" xfId="0" applyFont="true" applyBorder="true" applyAlignment="true">
      <alignment horizontal="left" vertical="center" wrapText="true"/>
    </xf>
    <xf numFmtId="0" fontId="5" fillId="0" borderId="1" xfId="0" applyFont="true" applyBorder="true" applyAlignment="true">
      <alignment horizontal="left" vertical="center" wrapText="true"/>
    </xf>
    <xf numFmtId="0" fontId="3" fillId="0" borderId="1" xfId="0" applyFont="true" applyBorder="true" applyAlignment="true" applyProtection="true">
      <alignment horizontal="left" vertical="center" wrapText="true"/>
      <protection locked="false"/>
    </xf>
    <xf numFmtId="176" fontId="3" fillId="0" borderId="1" xfId="0" applyNumberFormat="true" applyFont="true" applyBorder="true" applyAlignment="true" applyProtection="true">
      <alignment horizontal="center" vertical="center" wrapText="true"/>
      <protection locked="false"/>
    </xf>
    <xf numFmtId="177" fontId="3" fillId="0" borderId="1" xfId="0" applyNumberFormat="true" applyFont="true" applyBorder="true" applyAlignment="true">
      <alignment horizontal="center" vertical="center" wrapText="true"/>
    </xf>
    <xf numFmtId="0" fontId="9" fillId="0" borderId="1" xfId="0" applyFont="true" applyBorder="true" applyAlignment="true">
      <alignment horizontal="left" vertical="center" wrapText="true"/>
    </xf>
    <xf numFmtId="0" fontId="3" fillId="0" borderId="1" xfId="0" applyFont="true" applyBorder="true" applyAlignment="true">
      <alignment horizontal="left" vertical="top" wrapText="true"/>
    </xf>
    <xf numFmtId="0" fontId="10" fillId="0" borderId="0" xfId="0" applyFont="true" applyAlignment="true">
      <alignment horizontal="center" vertical="center" wrapText="true"/>
    </xf>
    <xf numFmtId="0" fontId="9" fillId="0" borderId="1" xfId="0" applyFont="true" applyBorder="true" applyAlignment="true">
      <alignment horizontal="center" vertical="center" wrapText="true"/>
    </xf>
    <xf numFmtId="0" fontId="11" fillId="0" borderId="1" xfId="0" applyFont="true" applyBorder="true" applyAlignment="true">
      <alignment horizontal="left" vertical="center" wrapText="true"/>
    </xf>
    <xf numFmtId="0" fontId="1" fillId="0" borderId="1" xfId="0" applyFont="true" applyBorder="true" applyAlignment="true">
      <alignment horizontal="center" vertical="center" wrapText="true"/>
    </xf>
    <xf numFmtId="0" fontId="12" fillId="0" borderId="1" xfId="0" applyFont="true" applyBorder="true" applyAlignment="true">
      <alignment horizontal="center" vertical="center" wrapText="true"/>
    </xf>
    <xf numFmtId="0" fontId="1" fillId="0" borderId="1" xfId="0" applyFont="true" applyBorder="true" applyAlignment="true">
      <alignment vertical="center" wrapText="true"/>
    </xf>
    <xf numFmtId="0" fontId="2" fillId="0" borderId="1" xfId="0" applyFont="true" applyBorder="true" applyAlignment="true">
      <alignment horizontal="center" vertical="center" wrapText="true"/>
    </xf>
    <xf numFmtId="0" fontId="3" fillId="0" borderId="1" xfId="0" applyFont="true" applyBorder="true" applyAlignment="true" applyProtection="true">
      <alignment horizontal="center" vertical="center" wrapText="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45"/>
  <sheetViews>
    <sheetView zoomScale="70" zoomScaleNormal="70" topLeftCell="A34" workbookViewId="0">
      <selection activeCell="D23" sqref="D23"/>
    </sheetView>
  </sheetViews>
  <sheetFormatPr defaultColWidth="9" defaultRowHeight="19.5"/>
  <cols>
    <col min="1" max="1" width="7.25" style="6" customWidth="true"/>
    <col min="2" max="2" width="6.125" style="7" customWidth="true"/>
    <col min="3" max="3" width="8.625" style="8" customWidth="true"/>
    <col min="4" max="4" width="10.75" style="9" customWidth="true"/>
    <col min="5" max="7" width="8.625" style="9" customWidth="true"/>
    <col min="8" max="8" width="70.5" style="8" customWidth="true"/>
    <col min="9" max="9" width="12.375" style="6" customWidth="true"/>
    <col min="10" max="10" width="62.375" style="6" customWidth="true"/>
    <col min="11" max="11" width="17.625" style="6" customWidth="true"/>
    <col min="12" max="12" width="17.625" style="6" hidden="true" customWidth="true"/>
    <col min="13" max="14" width="11.25" style="10" customWidth="true"/>
    <col min="15" max="15" width="9" style="10"/>
    <col min="16" max="16" width="9.625" style="10" customWidth="true"/>
    <col min="17" max="17" width="11.25" style="10" customWidth="true"/>
    <col min="18" max="16384" width="9" style="10"/>
  </cols>
  <sheetData>
    <row r="1" s="1" customFormat="true" ht="48.75" customHeight="true" spans="1:12">
      <c r="A1" s="25" t="s">
        <v>0</v>
      </c>
      <c r="B1" s="26"/>
      <c r="C1" s="26"/>
      <c r="D1" s="26"/>
      <c r="E1" s="26"/>
      <c r="F1" s="26"/>
      <c r="G1" s="26"/>
      <c r="H1" s="26"/>
      <c r="I1" s="26"/>
      <c r="J1" s="26"/>
      <c r="K1" s="26"/>
      <c r="L1" s="37"/>
    </row>
    <row r="2" s="1" customFormat="true" ht="28.5" customHeight="true" spans="1:12">
      <c r="A2" s="27" t="s">
        <v>1</v>
      </c>
      <c r="B2" s="27" t="s">
        <v>2</v>
      </c>
      <c r="C2" s="27" t="s">
        <v>3</v>
      </c>
      <c r="D2" s="28" t="s">
        <v>4</v>
      </c>
      <c r="E2" s="29"/>
      <c r="F2" s="29"/>
      <c r="G2" s="29"/>
      <c r="H2" s="27" t="s">
        <v>5</v>
      </c>
      <c r="I2" s="27" t="s">
        <v>6</v>
      </c>
      <c r="J2" s="38" t="s">
        <v>7</v>
      </c>
      <c r="K2" s="27" t="s">
        <v>8</v>
      </c>
      <c r="L2" s="27" t="s">
        <v>8</v>
      </c>
    </row>
    <row r="3" s="2" customFormat="true" spans="1:12">
      <c r="A3" s="27"/>
      <c r="B3" s="27"/>
      <c r="C3" s="27"/>
      <c r="D3" s="29" t="s">
        <v>9</v>
      </c>
      <c r="E3" s="34">
        <v>2023</v>
      </c>
      <c r="F3" s="34">
        <v>2024</v>
      </c>
      <c r="G3" s="34">
        <v>2025</v>
      </c>
      <c r="H3" s="27"/>
      <c r="I3" s="27"/>
      <c r="J3" s="27"/>
      <c r="K3" s="27"/>
      <c r="L3" s="27"/>
    </row>
    <row r="4" s="3" customFormat="true" ht="57" customHeight="true" spans="1:12">
      <c r="A4" s="12" t="s">
        <v>10</v>
      </c>
      <c r="B4" s="12"/>
      <c r="C4" s="12"/>
      <c r="D4" s="14">
        <f>D39+D31+D22+D18+D15+D13+D11+D8</f>
        <v>936.88</v>
      </c>
      <c r="E4" s="14">
        <f>E39+E31+E22+E18+E15+E13+E11+E8</f>
        <v>329</v>
      </c>
      <c r="F4" s="14">
        <f>F39+F31+F22+F18+F15+F13+F11+F8</f>
        <v>336</v>
      </c>
      <c r="G4" s="14">
        <f>G39+G31+G22+G18+G15+G13+G11+G8</f>
        <v>271.88</v>
      </c>
      <c r="H4" s="30"/>
      <c r="I4" s="27"/>
      <c r="J4" s="39" t="s">
        <v>11</v>
      </c>
      <c r="K4" s="27"/>
      <c r="L4" s="27"/>
    </row>
    <row r="5" s="2" customFormat="true" ht="112.5" customHeight="true" spans="1:12">
      <c r="A5" s="27">
        <v>1</v>
      </c>
      <c r="B5" s="27" t="s">
        <v>12</v>
      </c>
      <c r="C5" s="27" t="s">
        <v>13</v>
      </c>
      <c r="D5" s="29">
        <v>27.3</v>
      </c>
      <c r="E5" s="29">
        <v>19.9</v>
      </c>
      <c r="F5" s="29">
        <f>D5-E5</f>
        <v>7.4</v>
      </c>
      <c r="G5" s="29">
        <f>D5-E5-F5</f>
        <v>0</v>
      </c>
      <c r="H5" s="35" t="s">
        <v>14</v>
      </c>
      <c r="I5" s="38" t="s">
        <v>15</v>
      </c>
      <c r="J5" s="30" t="s">
        <v>16</v>
      </c>
      <c r="K5" s="38" t="s">
        <v>17</v>
      </c>
      <c r="L5" s="40"/>
    </row>
    <row r="6" s="1" customFormat="true" ht="153.75" customHeight="true" spans="1:12">
      <c r="A6" s="27"/>
      <c r="B6" s="27"/>
      <c r="C6" s="30" t="s">
        <v>18</v>
      </c>
      <c r="D6" s="29">
        <v>14.6</v>
      </c>
      <c r="E6" s="29">
        <v>9.5</v>
      </c>
      <c r="F6" s="29">
        <f>D6-E6</f>
        <v>5.1</v>
      </c>
      <c r="G6" s="29">
        <f>D6-E6-F6</f>
        <v>0</v>
      </c>
      <c r="H6" s="30" t="s">
        <v>19</v>
      </c>
      <c r="I6" s="38" t="s">
        <v>20</v>
      </c>
      <c r="J6" s="30" t="s">
        <v>21</v>
      </c>
      <c r="K6" s="38" t="s">
        <v>17</v>
      </c>
      <c r="L6" s="41" t="s">
        <v>22</v>
      </c>
    </row>
    <row r="7" s="1" customFormat="true" ht="165.75" customHeight="true" spans="1:12">
      <c r="A7" s="27"/>
      <c r="B7" s="27"/>
      <c r="C7" s="30" t="s">
        <v>23</v>
      </c>
      <c r="D7" s="29">
        <v>10.5</v>
      </c>
      <c r="E7" s="29">
        <v>6.2</v>
      </c>
      <c r="F7" s="29">
        <f>D7-E7</f>
        <v>4.3</v>
      </c>
      <c r="G7" s="29">
        <f>D7-E7-F7</f>
        <v>0</v>
      </c>
      <c r="H7" s="35" t="s">
        <v>24</v>
      </c>
      <c r="I7" s="27" t="s">
        <v>25</v>
      </c>
      <c r="J7" s="30" t="s">
        <v>26</v>
      </c>
      <c r="K7" s="38" t="s">
        <v>17</v>
      </c>
      <c r="L7" s="42"/>
    </row>
    <row r="8" s="4" customFormat="true" ht="25.5" customHeight="true" spans="1:12">
      <c r="A8" s="27"/>
      <c r="B8" s="27"/>
      <c r="C8" s="31" t="s">
        <v>27</v>
      </c>
      <c r="D8" s="14">
        <f>SUM(D5:D7)</f>
        <v>52.4</v>
      </c>
      <c r="E8" s="14">
        <f>SUM(E5:E7)</f>
        <v>35.6</v>
      </c>
      <c r="F8" s="14">
        <f>SUM(F5:F7)</f>
        <v>16.8</v>
      </c>
      <c r="G8" s="14">
        <f>SUM(G5:G7)</f>
        <v>0</v>
      </c>
      <c r="H8" s="31"/>
      <c r="I8" s="12"/>
      <c r="J8" s="31"/>
      <c r="K8" s="12"/>
      <c r="L8" s="43"/>
    </row>
    <row r="9" s="1" customFormat="true" ht="174" customHeight="true" spans="1:12">
      <c r="A9" s="27">
        <v>2</v>
      </c>
      <c r="B9" s="27" t="s">
        <v>28</v>
      </c>
      <c r="C9" s="30" t="s">
        <v>29</v>
      </c>
      <c r="D9" s="29">
        <v>188</v>
      </c>
      <c r="E9" s="29">
        <v>90</v>
      </c>
      <c r="F9" s="29">
        <f>D9-E9</f>
        <v>98</v>
      </c>
      <c r="G9" s="29">
        <f>D9-E9-F9</f>
        <v>0</v>
      </c>
      <c r="H9" s="35" t="s">
        <v>30</v>
      </c>
      <c r="I9" s="27" t="s">
        <v>31</v>
      </c>
      <c r="J9" s="30" t="s">
        <v>32</v>
      </c>
      <c r="K9" s="38" t="s">
        <v>33</v>
      </c>
      <c r="L9" s="42" t="s">
        <v>34</v>
      </c>
    </row>
    <row r="10" s="1" customFormat="true" ht="158.25" customHeight="true" spans="1:12">
      <c r="A10" s="27"/>
      <c r="B10" s="27"/>
      <c r="C10" s="30" t="s">
        <v>35</v>
      </c>
      <c r="D10" s="29">
        <v>163</v>
      </c>
      <c r="E10" s="29">
        <v>52</v>
      </c>
      <c r="F10" s="29">
        <v>68</v>
      </c>
      <c r="G10" s="29">
        <f>D10-E10-F10</f>
        <v>43</v>
      </c>
      <c r="H10" s="35" t="s">
        <v>36</v>
      </c>
      <c r="I10" s="27" t="s">
        <v>31</v>
      </c>
      <c r="J10" s="30" t="s">
        <v>37</v>
      </c>
      <c r="K10" s="38" t="s">
        <v>17</v>
      </c>
      <c r="L10" s="41" t="s">
        <v>38</v>
      </c>
    </row>
    <row r="11" s="4" customFormat="true" ht="31.5" customHeight="true" spans="1:12">
      <c r="A11" s="27"/>
      <c r="B11" s="27"/>
      <c r="C11" s="31" t="s">
        <v>27</v>
      </c>
      <c r="D11" s="14">
        <f>SUM(D9:D10)</f>
        <v>351</v>
      </c>
      <c r="E11" s="14">
        <f>SUM(E9:E10)</f>
        <v>142</v>
      </c>
      <c r="F11" s="14">
        <f>SUM(F9:F10)</f>
        <v>166</v>
      </c>
      <c r="G11" s="14">
        <f>SUM(G9:G10)</f>
        <v>43</v>
      </c>
      <c r="H11" s="31"/>
      <c r="I11" s="12"/>
      <c r="J11" s="31"/>
      <c r="K11" s="12"/>
      <c r="L11" s="43"/>
    </row>
    <row r="12" s="1" customFormat="true" ht="134.25" customHeight="true" spans="1:12">
      <c r="A12" s="27">
        <v>3</v>
      </c>
      <c r="B12" s="27" t="s">
        <v>39</v>
      </c>
      <c r="C12" s="30" t="s">
        <v>40</v>
      </c>
      <c r="D12" s="29">
        <v>47.2</v>
      </c>
      <c r="E12" s="29">
        <v>23</v>
      </c>
      <c r="F12" s="29">
        <f>D12-E12</f>
        <v>24.2</v>
      </c>
      <c r="G12" s="29">
        <f>D12-E12-F12</f>
        <v>0</v>
      </c>
      <c r="H12" s="30" t="s">
        <v>41</v>
      </c>
      <c r="I12" s="38" t="s">
        <v>42</v>
      </c>
      <c r="J12" s="39" t="s">
        <v>43</v>
      </c>
      <c r="K12" s="38" t="s">
        <v>17</v>
      </c>
      <c r="L12" s="41"/>
    </row>
    <row r="13" s="4" customFormat="true" ht="34.5" customHeight="true" spans="1:12">
      <c r="A13" s="27"/>
      <c r="B13" s="27"/>
      <c r="C13" s="31" t="s">
        <v>27</v>
      </c>
      <c r="D13" s="14">
        <f>SUM(D12)</f>
        <v>47.2</v>
      </c>
      <c r="E13" s="14">
        <f>SUM(E12)</f>
        <v>23</v>
      </c>
      <c r="F13" s="14">
        <f>SUM(F12)</f>
        <v>24.2</v>
      </c>
      <c r="G13" s="22">
        <f>SUM(G12)</f>
        <v>0</v>
      </c>
      <c r="H13" s="31"/>
      <c r="I13" s="12"/>
      <c r="J13" s="31"/>
      <c r="K13" s="12"/>
      <c r="L13" s="43"/>
    </row>
    <row r="14" s="1" customFormat="true" ht="123" customHeight="true" spans="1:12">
      <c r="A14" s="27">
        <v>4</v>
      </c>
      <c r="B14" s="27" t="s">
        <v>44</v>
      </c>
      <c r="C14" s="30" t="s">
        <v>45</v>
      </c>
      <c r="D14" s="29">
        <v>239</v>
      </c>
      <c r="E14" s="29">
        <v>100</v>
      </c>
      <c r="F14" s="29">
        <v>100</v>
      </c>
      <c r="G14" s="29">
        <f>D14-E14-F14</f>
        <v>39</v>
      </c>
      <c r="H14" s="30" t="s">
        <v>46</v>
      </c>
      <c r="I14" s="27" t="s">
        <v>31</v>
      </c>
      <c r="J14" s="30" t="s">
        <v>47</v>
      </c>
      <c r="K14" s="38" t="s">
        <v>33</v>
      </c>
      <c r="L14" s="41" t="s">
        <v>48</v>
      </c>
    </row>
    <row r="15" s="4" customFormat="true" ht="30.75" customHeight="true" spans="1:12">
      <c r="A15" s="27"/>
      <c r="B15" s="27"/>
      <c r="C15" s="31" t="s">
        <v>27</v>
      </c>
      <c r="D15" s="14">
        <f>SUM(D14)</f>
        <v>239</v>
      </c>
      <c r="E15" s="14">
        <f>SUM(E14)</f>
        <v>100</v>
      </c>
      <c r="F15" s="14">
        <f>SUM(F14)</f>
        <v>100</v>
      </c>
      <c r="G15" s="22">
        <f>SUM(G14)</f>
        <v>39</v>
      </c>
      <c r="H15" s="31"/>
      <c r="I15" s="12"/>
      <c r="J15" s="31"/>
      <c r="K15" s="12"/>
      <c r="L15" s="43"/>
    </row>
    <row r="16" s="5" customFormat="true" ht="141" customHeight="true" spans="1:12">
      <c r="A16" s="27">
        <v>5</v>
      </c>
      <c r="B16" s="27" t="s">
        <v>49</v>
      </c>
      <c r="C16" s="32" t="s">
        <v>50</v>
      </c>
      <c r="D16" s="33">
        <v>12</v>
      </c>
      <c r="E16" s="29">
        <v>7.3</v>
      </c>
      <c r="F16" s="29">
        <f>D16-E16</f>
        <v>4.7</v>
      </c>
      <c r="G16" s="34">
        <v>0</v>
      </c>
      <c r="H16" s="32" t="s">
        <v>51</v>
      </c>
      <c r="I16" s="44" t="s">
        <v>52</v>
      </c>
      <c r="J16" s="32" t="s">
        <v>53</v>
      </c>
      <c r="K16" s="38" t="s">
        <v>17</v>
      </c>
      <c r="L16" s="41" t="s">
        <v>54</v>
      </c>
    </row>
    <row r="17" s="1" customFormat="true" ht="289.5" customHeight="true" spans="1:12">
      <c r="A17" s="27"/>
      <c r="B17" s="27"/>
      <c r="C17" s="30" t="s">
        <v>55</v>
      </c>
      <c r="D17" s="29">
        <v>7</v>
      </c>
      <c r="E17" s="29">
        <v>2.1</v>
      </c>
      <c r="F17" s="29">
        <v>2.8</v>
      </c>
      <c r="G17" s="29">
        <f>D17-E17-F17</f>
        <v>2.1</v>
      </c>
      <c r="H17" s="30" t="s">
        <v>56</v>
      </c>
      <c r="I17" s="38" t="s">
        <v>57</v>
      </c>
      <c r="J17" s="30"/>
      <c r="K17" s="38" t="s">
        <v>17</v>
      </c>
      <c r="L17" s="41" t="s">
        <v>58</v>
      </c>
    </row>
    <row r="18" s="4" customFormat="true" ht="30.75" customHeight="true" spans="1:12">
      <c r="A18" s="27"/>
      <c r="B18" s="27"/>
      <c r="C18" s="31" t="s">
        <v>27</v>
      </c>
      <c r="D18" s="14">
        <f>SUM(D16:D17)</f>
        <v>19</v>
      </c>
      <c r="E18" s="14">
        <f>SUM(E16:E17)</f>
        <v>9.4</v>
      </c>
      <c r="F18" s="14">
        <f>SUM(F16:F17)</f>
        <v>7.5</v>
      </c>
      <c r="G18" s="14">
        <f>SUM(G16:G17)</f>
        <v>2.1</v>
      </c>
      <c r="H18" s="31"/>
      <c r="I18" s="12"/>
      <c r="J18" s="31"/>
      <c r="K18" s="12"/>
      <c r="L18" s="43"/>
    </row>
    <row r="19" s="1" customFormat="true" ht="102.75" customHeight="true" spans="1:12">
      <c r="A19" s="27">
        <v>6</v>
      </c>
      <c r="B19" s="27" t="s">
        <v>59</v>
      </c>
      <c r="C19" s="30" t="s">
        <v>60</v>
      </c>
      <c r="D19" s="29">
        <v>13.7</v>
      </c>
      <c r="E19" s="29">
        <v>2.5</v>
      </c>
      <c r="F19" s="29">
        <v>5</v>
      </c>
      <c r="G19" s="29">
        <f>D19-E19-F19</f>
        <v>6.2</v>
      </c>
      <c r="H19" s="30" t="s">
        <v>61</v>
      </c>
      <c r="I19" s="27" t="s">
        <v>52</v>
      </c>
      <c r="J19" s="30" t="s">
        <v>62</v>
      </c>
      <c r="K19" s="38" t="s">
        <v>17</v>
      </c>
      <c r="L19" s="41"/>
    </row>
    <row r="20" s="1" customFormat="true" ht="205.5" customHeight="true" spans="1:12">
      <c r="A20" s="27"/>
      <c r="B20" s="27"/>
      <c r="C20" s="30" t="s">
        <v>63</v>
      </c>
      <c r="D20" s="29">
        <v>25</v>
      </c>
      <c r="E20" s="29">
        <v>4</v>
      </c>
      <c r="F20" s="29">
        <v>6</v>
      </c>
      <c r="G20" s="29">
        <f>D20-E20-F20</f>
        <v>15</v>
      </c>
      <c r="H20" s="30" t="s">
        <v>64</v>
      </c>
      <c r="I20" s="27" t="s">
        <v>52</v>
      </c>
      <c r="J20" s="30" t="s">
        <v>65</v>
      </c>
      <c r="K20" s="38" t="s">
        <v>17</v>
      </c>
      <c r="L20" s="41" t="s">
        <v>66</v>
      </c>
    </row>
    <row r="21" s="1" customFormat="true" ht="200.25" customHeight="true" spans="1:12">
      <c r="A21" s="27"/>
      <c r="B21" s="27"/>
      <c r="C21" s="30" t="s">
        <v>67</v>
      </c>
      <c r="D21" s="29">
        <v>4</v>
      </c>
      <c r="E21" s="29">
        <v>2</v>
      </c>
      <c r="F21" s="29">
        <v>1</v>
      </c>
      <c r="G21" s="29">
        <f>D21-E21-F21</f>
        <v>1</v>
      </c>
      <c r="H21" s="36" t="s">
        <v>68</v>
      </c>
      <c r="I21" s="30" t="s">
        <v>69</v>
      </c>
      <c r="J21" s="30"/>
      <c r="K21" s="38" t="s">
        <v>17</v>
      </c>
      <c r="L21" s="41"/>
    </row>
    <row r="22" s="4" customFormat="true" ht="24.95" customHeight="true" spans="1:12">
      <c r="A22" s="27"/>
      <c r="B22" s="27"/>
      <c r="C22" s="31" t="s">
        <v>27</v>
      </c>
      <c r="D22" s="14">
        <f>SUM(D19:D21)</f>
        <v>42.7</v>
      </c>
      <c r="E22" s="14">
        <f>SUM(E19:E21)</f>
        <v>8.5</v>
      </c>
      <c r="F22" s="14">
        <f>SUM(F19:F21)</f>
        <v>12</v>
      </c>
      <c r="G22" s="14">
        <f>SUM(G19:G21)</f>
        <v>22.2</v>
      </c>
      <c r="H22" s="31"/>
      <c r="I22" s="12"/>
      <c r="J22" s="31"/>
      <c r="K22" s="12"/>
      <c r="L22" s="43"/>
    </row>
    <row r="23" s="1" customFormat="true" ht="147.75" customHeight="true" spans="1:12">
      <c r="A23" s="27">
        <v>7</v>
      </c>
      <c r="B23" s="27" t="s">
        <v>70</v>
      </c>
      <c r="C23" s="30" t="s">
        <v>71</v>
      </c>
      <c r="D23" s="29">
        <v>57.6</v>
      </c>
      <c r="E23" s="29">
        <v>0</v>
      </c>
      <c r="F23" s="29">
        <v>0</v>
      </c>
      <c r="G23" s="29">
        <f>D23</f>
        <v>57.6</v>
      </c>
      <c r="H23" s="35" t="s">
        <v>72</v>
      </c>
      <c r="I23" s="27" t="s">
        <v>73</v>
      </c>
      <c r="J23" s="30" t="s">
        <v>74</v>
      </c>
      <c r="K23" s="38" t="s">
        <v>33</v>
      </c>
      <c r="L23" s="41" t="s">
        <v>75</v>
      </c>
    </row>
    <row r="24" s="1" customFormat="true" ht="190.5" customHeight="true" spans="1:12">
      <c r="A24" s="27"/>
      <c r="B24" s="27"/>
      <c r="C24" s="30" t="s">
        <v>76</v>
      </c>
      <c r="D24" s="29">
        <v>20</v>
      </c>
      <c r="E24" s="29">
        <v>0</v>
      </c>
      <c r="F24" s="29">
        <v>0</v>
      </c>
      <c r="G24" s="29">
        <f>D24</f>
        <v>20</v>
      </c>
      <c r="H24" s="30" t="s">
        <v>77</v>
      </c>
      <c r="I24" s="27" t="s">
        <v>78</v>
      </c>
      <c r="J24" s="30" t="s">
        <v>79</v>
      </c>
      <c r="K24" s="38" t="s">
        <v>33</v>
      </c>
      <c r="L24" s="41" t="s">
        <v>80</v>
      </c>
    </row>
    <row r="25" s="1" customFormat="true" ht="175.5" customHeight="true" spans="1:15">
      <c r="A25" s="27"/>
      <c r="B25" s="27"/>
      <c r="C25" s="30" t="s">
        <v>81</v>
      </c>
      <c r="D25" s="29">
        <v>14.48</v>
      </c>
      <c r="E25" s="29">
        <v>0</v>
      </c>
      <c r="F25" s="29">
        <v>0</v>
      </c>
      <c r="G25" s="29">
        <f>D25</f>
        <v>14.48</v>
      </c>
      <c r="H25" s="30" t="s">
        <v>82</v>
      </c>
      <c r="I25" s="27" t="s">
        <v>83</v>
      </c>
      <c r="J25" s="30" t="s">
        <v>84</v>
      </c>
      <c r="K25" s="38" t="s">
        <v>17</v>
      </c>
      <c r="L25" s="41" t="s">
        <v>85</v>
      </c>
      <c r="N25" s="1">
        <f>20.33*2083.33</f>
        <v>42354.0989</v>
      </c>
      <c r="O25" s="1">
        <f>141.25*625</f>
        <v>88281.25</v>
      </c>
    </row>
    <row r="26" s="1" customFormat="true" ht="171.75" customHeight="true" spans="1:12">
      <c r="A26" s="27"/>
      <c r="B26" s="27"/>
      <c r="C26" s="27" t="s">
        <v>86</v>
      </c>
      <c r="D26" s="29">
        <v>40</v>
      </c>
      <c r="E26" s="29">
        <v>0</v>
      </c>
      <c r="F26" s="29">
        <v>0</v>
      </c>
      <c r="G26" s="29">
        <f>D26</f>
        <v>40</v>
      </c>
      <c r="H26" s="35" t="s">
        <v>87</v>
      </c>
      <c r="I26" s="27" t="s">
        <v>88</v>
      </c>
      <c r="J26" s="30"/>
      <c r="K26" s="38" t="s">
        <v>33</v>
      </c>
      <c r="L26" s="41" t="s">
        <v>89</v>
      </c>
    </row>
    <row r="27" s="1" customFormat="true" ht="250.5" customHeight="true" spans="1:12">
      <c r="A27" s="27"/>
      <c r="B27" s="27"/>
      <c r="C27" s="30" t="s">
        <v>90</v>
      </c>
      <c r="D27" s="29">
        <v>8</v>
      </c>
      <c r="E27" s="29">
        <v>1</v>
      </c>
      <c r="F27" s="29">
        <v>3</v>
      </c>
      <c r="G27" s="29">
        <f>D27-E27-F27</f>
        <v>4</v>
      </c>
      <c r="H27" s="30" t="s">
        <v>91</v>
      </c>
      <c r="I27" s="27" t="s">
        <v>92</v>
      </c>
      <c r="J27" s="30"/>
      <c r="K27" s="38" t="s">
        <v>17</v>
      </c>
      <c r="L27" s="41"/>
    </row>
    <row r="28" s="1" customFormat="true" ht="82.5" customHeight="true" spans="1:12">
      <c r="A28" s="27"/>
      <c r="B28" s="27"/>
      <c r="C28" s="30" t="s">
        <v>93</v>
      </c>
      <c r="D28" s="29">
        <v>6</v>
      </c>
      <c r="E28" s="29">
        <v>0</v>
      </c>
      <c r="F28" s="29">
        <v>0</v>
      </c>
      <c r="G28" s="29">
        <v>6</v>
      </c>
      <c r="H28" s="30" t="s">
        <v>94</v>
      </c>
      <c r="I28" s="27" t="s">
        <v>95</v>
      </c>
      <c r="J28" s="30"/>
      <c r="K28" s="38" t="s">
        <v>17</v>
      </c>
      <c r="L28" s="41"/>
    </row>
    <row r="29" s="1" customFormat="true" ht="186" customHeight="true" spans="1:12">
      <c r="A29" s="27"/>
      <c r="B29" s="27"/>
      <c r="C29" s="30" t="s">
        <v>96</v>
      </c>
      <c r="D29" s="29">
        <v>5</v>
      </c>
      <c r="E29" s="29">
        <v>0</v>
      </c>
      <c r="F29" s="29">
        <v>0</v>
      </c>
      <c r="G29" s="29">
        <f>D29</f>
        <v>5</v>
      </c>
      <c r="H29" s="30" t="s">
        <v>97</v>
      </c>
      <c r="I29" s="27" t="s">
        <v>98</v>
      </c>
      <c r="J29" s="30"/>
      <c r="K29" s="27"/>
      <c r="L29" s="40"/>
    </row>
    <row r="30" s="1" customFormat="true" ht="141.75" customHeight="true" spans="1:12">
      <c r="A30" s="27"/>
      <c r="B30" s="27"/>
      <c r="C30" s="30" t="s">
        <v>99</v>
      </c>
      <c r="D30" s="29">
        <v>5.5</v>
      </c>
      <c r="E30" s="29">
        <v>0</v>
      </c>
      <c r="F30" s="29">
        <v>0</v>
      </c>
      <c r="G30" s="29">
        <f>D30</f>
        <v>5.5</v>
      </c>
      <c r="H30" s="35" t="s">
        <v>100</v>
      </c>
      <c r="I30" s="27" t="s">
        <v>95</v>
      </c>
      <c r="J30" s="30"/>
      <c r="K30" s="27"/>
      <c r="L30" s="40"/>
    </row>
    <row r="31" s="4" customFormat="true" ht="36" customHeight="true" spans="1:12">
      <c r="A31" s="27"/>
      <c r="B31" s="27"/>
      <c r="C31" s="31" t="s">
        <v>27</v>
      </c>
      <c r="D31" s="14">
        <f>SUM(D23:D30)</f>
        <v>156.58</v>
      </c>
      <c r="E31" s="14">
        <f>SUM(E23:E30)</f>
        <v>1</v>
      </c>
      <c r="F31" s="14">
        <f>SUM(F23:F30)</f>
        <v>3</v>
      </c>
      <c r="G31" s="14">
        <f>SUM(G23:G30)</f>
        <v>152.58</v>
      </c>
      <c r="H31" s="31"/>
      <c r="I31" s="12"/>
      <c r="J31" s="31"/>
      <c r="K31" s="12"/>
      <c r="L31" s="43"/>
    </row>
    <row r="32" s="1" customFormat="true" ht="130.5" customHeight="true" spans="1:12">
      <c r="A32" s="27">
        <v>8</v>
      </c>
      <c r="B32" s="27" t="s">
        <v>101</v>
      </c>
      <c r="C32" s="30" t="s">
        <v>102</v>
      </c>
      <c r="D32" s="29">
        <v>3.5</v>
      </c>
      <c r="E32" s="29">
        <v>2</v>
      </c>
      <c r="F32" s="29">
        <v>0.5</v>
      </c>
      <c r="G32" s="29">
        <f>D32-E32-F32</f>
        <v>1</v>
      </c>
      <c r="H32" s="35" t="s">
        <v>103</v>
      </c>
      <c r="I32" s="38" t="s">
        <v>104</v>
      </c>
      <c r="J32" s="30"/>
      <c r="K32" s="38" t="s">
        <v>17</v>
      </c>
      <c r="L32" s="41"/>
    </row>
    <row r="33" s="1" customFormat="true" ht="126" customHeight="true" spans="1:12">
      <c r="A33" s="27"/>
      <c r="B33" s="27"/>
      <c r="C33" s="30" t="s">
        <v>105</v>
      </c>
      <c r="D33" s="29">
        <v>1.5</v>
      </c>
      <c r="E33" s="29">
        <f>D33</f>
        <v>1.5</v>
      </c>
      <c r="F33" s="29">
        <v>0</v>
      </c>
      <c r="G33" s="29">
        <v>0</v>
      </c>
      <c r="H33" s="30" t="s">
        <v>106</v>
      </c>
      <c r="I33" s="27" t="s">
        <v>107</v>
      </c>
      <c r="J33" s="30"/>
      <c r="K33" s="38" t="s">
        <v>17</v>
      </c>
      <c r="L33" s="41"/>
    </row>
    <row r="34" s="1" customFormat="true" ht="180.75" customHeight="true" spans="1:12">
      <c r="A34" s="27"/>
      <c r="B34" s="27"/>
      <c r="C34" s="30" t="s">
        <v>108</v>
      </c>
      <c r="D34" s="29">
        <v>3</v>
      </c>
      <c r="E34" s="29">
        <v>1</v>
      </c>
      <c r="F34" s="29">
        <v>1</v>
      </c>
      <c r="G34" s="29">
        <f>D34-E34-F34</f>
        <v>1</v>
      </c>
      <c r="H34" s="35" t="s">
        <v>109</v>
      </c>
      <c r="I34" s="27" t="s">
        <v>110</v>
      </c>
      <c r="J34" s="30"/>
      <c r="K34" s="38" t="s">
        <v>17</v>
      </c>
      <c r="L34" s="41"/>
    </row>
    <row r="35" s="1" customFormat="true" ht="90.75" customHeight="true" spans="1:12">
      <c r="A35" s="27"/>
      <c r="B35" s="27"/>
      <c r="C35" s="30" t="s">
        <v>111</v>
      </c>
      <c r="D35" s="29">
        <v>1.5</v>
      </c>
      <c r="E35" s="29">
        <v>0</v>
      </c>
      <c r="F35" s="29">
        <v>0</v>
      </c>
      <c r="G35" s="29">
        <f>D35</f>
        <v>1.5</v>
      </c>
      <c r="H35" s="30" t="s">
        <v>112</v>
      </c>
      <c r="I35" s="27" t="s">
        <v>113</v>
      </c>
      <c r="J35" s="30"/>
      <c r="K35" s="38" t="s">
        <v>17</v>
      </c>
      <c r="L35" s="41"/>
    </row>
    <row r="36" s="1" customFormat="true" ht="102.75" customHeight="true" spans="1:12">
      <c r="A36" s="27"/>
      <c r="B36" s="27"/>
      <c r="C36" s="30" t="s">
        <v>114</v>
      </c>
      <c r="D36" s="29">
        <v>7</v>
      </c>
      <c r="E36" s="29">
        <v>1.5</v>
      </c>
      <c r="F36" s="29">
        <v>1.5</v>
      </c>
      <c r="G36" s="29">
        <f>D36-E36-F36</f>
        <v>4</v>
      </c>
      <c r="H36" s="30" t="s">
        <v>115</v>
      </c>
      <c r="I36" s="38" t="s">
        <v>116</v>
      </c>
      <c r="J36" s="30"/>
      <c r="K36" s="38" t="s">
        <v>17</v>
      </c>
      <c r="L36" s="41"/>
    </row>
    <row r="37" s="1" customFormat="true" ht="96.75" customHeight="true" spans="1:12">
      <c r="A37" s="27"/>
      <c r="B37" s="27"/>
      <c r="C37" s="30" t="s">
        <v>117</v>
      </c>
      <c r="D37" s="29">
        <v>2.5</v>
      </c>
      <c r="E37" s="29">
        <v>0</v>
      </c>
      <c r="F37" s="29">
        <v>0</v>
      </c>
      <c r="G37" s="29">
        <v>2.5</v>
      </c>
      <c r="H37" s="35" t="s">
        <v>118</v>
      </c>
      <c r="I37" s="38"/>
      <c r="J37" s="30"/>
      <c r="K37" s="38" t="s">
        <v>17</v>
      </c>
      <c r="L37" s="41"/>
    </row>
    <row r="38" s="1" customFormat="true" ht="88.5" customHeight="true" spans="1:12">
      <c r="A38" s="27"/>
      <c r="B38" s="27"/>
      <c r="C38" s="30" t="s">
        <v>119</v>
      </c>
      <c r="D38" s="29">
        <v>10</v>
      </c>
      <c r="E38" s="29">
        <v>3.5</v>
      </c>
      <c r="F38" s="29">
        <v>3.5</v>
      </c>
      <c r="G38" s="29">
        <v>3</v>
      </c>
      <c r="H38" s="35" t="s">
        <v>120</v>
      </c>
      <c r="I38" s="38"/>
      <c r="J38" s="30"/>
      <c r="K38" s="38" t="s">
        <v>17</v>
      </c>
      <c r="L38" s="41"/>
    </row>
    <row r="39" s="4" customFormat="true" ht="30" customHeight="true" spans="1:12">
      <c r="A39" s="27"/>
      <c r="B39" s="27"/>
      <c r="C39" s="31" t="s">
        <v>27</v>
      </c>
      <c r="D39" s="14">
        <f>SUM(D32:D38)</f>
        <v>29</v>
      </c>
      <c r="E39" s="14">
        <f>SUM(E32:E38)</f>
        <v>9.5</v>
      </c>
      <c r="F39" s="14">
        <f>SUM(F32:F38)</f>
        <v>6.5</v>
      </c>
      <c r="G39" s="14">
        <f>SUM(G32:G38)</f>
        <v>13</v>
      </c>
      <c r="H39" s="31"/>
      <c r="I39" s="12"/>
      <c r="J39" s="12"/>
      <c r="K39" s="12"/>
      <c r="L39" s="43"/>
    </row>
    <row r="40" s="1" customFormat="true" spans="1:12">
      <c r="A40" s="6"/>
      <c r="B40" s="7"/>
      <c r="C40" s="8"/>
      <c r="D40" s="9"/>
      <c r="E40" s="9"/>
      <c r="F40" s="9"/>
      <c r="G40" s="9"/>
      <c r="H40" s="8"/>
      <c r="I40" s="6"/>
      <c r="J40" s="6"/>
      <c r="K40" s="6"/>
      <c r="L40" s="6"/>
    </row>
    <row r="41" s="1" customFormat="true" spans="1:12">
      <c r="A41" s="6"/>
      <c r="B41" s="7"/>
      <c r="C41" s="8"/>
      <c r="D41" s="9"/>
      <c r="E41" s="9"/>
      <c r="F41" s="9"/>
      <c r="G41" s="9"/>
      <c r="H41" s="8"/>
      <c r="I41" s="6"/>
      <c r="J41" s="6"/>
      <c r="K41" s="6"/>
      <c r="L41" s="6"/>
    </row>
    <row r="42" s="1" customFormat="true" spans="1:12">
      <c r="A42" s="6"/>
      <c r="B42" s="7"/>
      <c r="C42" s="8"/>
      <c r="D42" s="9"/>
      <c r="E42" s="9"/>
      <c r="F42" s="9"/>
      <c r="G42" s="9"/>
      <c r="H42" s="8"/>
      <c r="I42" s="6"/>
      <c r="J42" s="6"/>
      <c r="K42" s="6"/>
      <c r="L42" s="6"/>
    </row>
    <row r="43" s="1" customFormat="true" spans="1:12">
      <c r="A43" s="6"/>
      <c r="B43" s="7"/>
      <c r="C43" s="8"/>
      <c r="D43" s="9"/>
      <c r="E43" s="9"/>
      <c r="F43" s="9"/>
      <c r="G43" s="9"/>
      <c r="H43" s="8"/>
      <c r="I43" s="6"/>
      <c r="J43" s="6"/>
      <c r="K43" s="6"/>
      <c r="L43" s="6"/>
    </row>
    <row r="44" s="1" customFormat="true" spans="1:12">
      <c r="A44" s="6"/>
      <c r="B44" s="7"/>
      <c r="C44" s="8"/>
      <c r="D44" s="9"/>
      <c r="E44" s="9"/>
      <c r="F44" s="9"/>
      <c r="G44" s="9"/>
      <c r="H44" s="8"/>
      <c r="I44" s="6"/>
      <c r="J44" s="6"/>
      <c r="K44" s="6"/>
      <c r="L44" s="6"/>
    </row>
    <row r="45" s="1" customFormat="true" spans="1:12">
      <c r="A45" s="6"/>
      <c r="B45" s="7"/>
      <c r="C45" s="8"/>
      <c r="D45" s="9"/>
      <c r="E45" s="9"/>
      <c r="F45" s="9"/>
      <c r="G45" s="9"/>
      <c r="H45" s="8"/>
      <c r="I45" s="6"/>
      <c r="J45" s="6"/>
      <c r="K45" s="6"/>
      <c r="L45" s="6"/>
    </row>
  </sheetData>
  <mergeCells count="28">
    <mergeCell ref="A1:K1"/>
    <mergeCell ref="D2:G2"/>
    <mergeCell ref="A4:C4"/>
    <mergeCell ref="A2:A3"/>
    <mergeCell ref="A5:A8"/>
    <mergeCell ref="A9:A11"/>
    <mergeCell ref="A12:A13"/>
    <mergeCell ref="A14:A15"/>
    <mergeCell ref="A16:A18"/>
    <mergeCell ref="A19:A22"/>
    <mergeCell ref="A23:A31"/>
    <mergeCell ref="A32:A39"/>
    <mergeCell ref="B2:B3"/>
    <mergeCell ref="B5:B8"/>
    <mergeCell ref="B9:B11"/>
    <mergeCell ref="B12:B13"/>
    <mergeCell ref="B14:B15"/>
    <mergeCell ref="B16:B18"/>
    <mergeCell ref="B19:B22"/>
    <mergeCell ref="B23:B31"/>
    <mergeCell ref="B32:B39"/>
    <mergeCell ref="C2:C3"/>
    <mergeCell ref="H2:H3"/>
    <mergeCell ref="I2:I3"/>
    <mergeCell ref="J2:J3"/>
    <mergeCell ref="K2:K3"/>
    <mergeCell ref="K28:K30"/>
    <mergeCell ref="L2:L3"/>
  </mergeCells>
  <printOptions horizontalCentered="true" verticalCentered="true"/>
  <pageMargins left="0.432638888888889" right="0.393055555555556" top="0.35" bottom="0.310416666666667" header="0.200694444444444" footer="0.188888888888889"/>
  <pageSetup paperSize="8" scale="92" firstPageNumber="19" fitToHeight="0" orientation="landscape" useFirstPageNumber="tru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45"/>
  <sheetViews>
    <sheetView tabSelected="1" zoomScale="70" zoomScaleNormal="70" workbookViewId="0">
      <pane ySplit="3" topLeftCell="A4" activePane="bottomLeft" state="frozen"/>
      <selection/>
      <selection pane="bottomLeft" activeCell="O4" sqref="O4"/>
    </sheetView>
  </sheetViews>
  <sheetFormatPr defaultColWidth="9" defaultRowHeight="19.5"/>
  <cols>
    <col min="1" max="1" width="5.75" style="6" customWidth="true"/>
    <col min="2" max="2" width="6.5" style="7" customWidth="true"/>
    <col min="3" max="3" width="13.375" style="8" customWidth="true"/>
    <col min="4" max="4" width="10.75" style="9" customWidth="true"/>
    <col min="5" max="7" width="8.625" style="9" customWidth="true"/>
    <col min="8" max="11" width="12.875" style="8" customWidth="true"/>
    <col min="12" max="12" width="12" style="6" customWidth="true"/>
    <col min="13" max="15" width="11" style="10" customWidth="true"/>
    <col min="16" max="16384" width="9" style="10"/>
  </cols>
  <sheetData>
    <row r="1" s="1" customFormat="true" ht="38.25" customHeight="true" spans="1:15">
      <c r="A1" s="11" t="s">
        <v>121</v>
      </c>
      <c r="B1" s="11"/>
      <c r="C1" s="11"/>
      <c r="D1" s="11"/>
      <c r="E1" s="11"/>
      <c r="F1" s="11"/>
      <c r="G1" s="11"/>
      <c r="H1" s="11"/>
      <c r="I1" s="11"/>
      <c r="J1" s="11"/>
      <c r="K1" s="11"/>
      <c r="L1" s="11"/>
      <c r="M1" s="11"/>
      <c r="N1" s="11"/>
      <c r="O1" s="11"/>
    </row>
    <row r="2" s="1" customFormat="true" ht="21" customHeight="true" spans="1:15">
      <c r="A2" s="12" t="s">
        <v>122</v>
      </c>
      <c r="B2" s="12" t="s">
        <v>123</v>
      </c>
      <c r="C2" s="12" t="s">
        <v>124</v>
      </c>
      <c r="D2" s="13" t="s">
        <v>4</v>
      </c>
      <c r="E2" s="14"/>
      <c r="F2" s="14"/>
      <c r="G2" s="14"/>
      <c r="H2" s="13" t="s">
        <v>125</v>
      </c>
      <c r="I2" s="13" t="s">
        <v>126</v>
      </c>
      <c r="J2" s="13"/>
      <c r="K2" s="13"/>
      <c r="L2" s="24" t="s">
        <v>127</v>
      </c>
      <c r="M2" s="13" t="s">
        <v>128</v>
      </c>
      <c r="N2" s="13"/>
      <c r="O2" s="13"/>
    </row>
    <row r="3" s="2" customFormat="true" ht="24.75" customHeight="true" spans="1:15">
      <c r="A3" s="12"/>
      <c r="B3" s="12"/>
      <c r="C3" s="12"/>
      <c r="D3" s="14" t="s">
        <v>27</v>
      </c>
      <c r="E3" s="22">
        <v>2023</v>
      </c>
      <c r="F3" s="22">
        <v>2024</v>
      </c>
      <c r="G3" s="22">
        <v>2025</v>
      </c>
      <c r="H3" s="13"/>
      <c r="I3" s="22">
        <v>2023</v>
      </c>
      <c r="J3" s="22">
        <v>2024</v>
      </c>
      <c r="K3" s="22">
        <v>2025</v>
      </c>
      <c r="L3" s="12"/>
      <c r="M3" s="22">
        <v>2023</v>
      </c>
      <c r="N3" s="22">
        <v>2024</v>
      </c>
      <c r="O3" s="22">
        <v>2025</v>
      </c>
    </row>
    <row r="4" s="3" customFormat="true" ht="38.25" customHeight="true" spans="1:15">
      <c r="A4" s="15" t="s">
        <v>129</v>
      </c>
      <c r="B4" s="15"/>
      <c r="C4" s="15"/>
      <c r="D4" s="16">
        <f t="shared" ref="D4:L4" si="0">D39+D31+D22+D18+D15+D13+D11+D8</f>
        <v>936.88</v>
      </c>
      <c r="E4" s="16">
        <f t="shared" si="0"/>
        <v>329</v>
      </c>
      <c r="F4" s="16">
        <f t="shared" si="0"/>
        <v>336</v>
      </c>
      <c r="G4" s="16">
        <f t="shared" si="0"/>
        <v>271.88</v>
      </c>
      <c r="H4" s="16">
        <f t="shared" si="0"/>
        <v>392.28</v>
      </c>
      <c r="I4" s="16">
        <f t="shared" si="0"/>
        <v>139</v>
      </c>
      <c r="J4" s="16">
        <f t="shared" si="0"/>
        <v>138</v>
      </c>
      <c r="K4" s="16">
        <f t="shared" si="0"/>
        <v>115.28</v>
      </c>
      <c r="L4" s="16">
        <f t="shared" si="0"/>
        <v>544.6</v>
      </c>
      <c r="M4" s="16">
        <f t="shared" ref="M4:O4" si="1">M39+M31+M22+M18+M15+M13+M11+M8</f>
        <v>190</v>
      </c>
      <c r="N4" s="16">
        <f t="shared" si="1"/>
        <v>198</v>
      </c>
      <c r="O4" s="16">
        <f t="shared" si="1"/>
        <v>157</v>
      </c>
    </row>
    <row r="5" s="2" customFormat="true" ht="36.75" customHeight="true" spans="1:15">
      <c r="A5" s="17">
        <v>1</v>
      </c>
      <c r="B5" s="17" t="s">
        <v>130</v>
      </c>
      <c r="C5" s="17" t="s">
        <v>131</v>
      </c>
      <c r="D5" s="18">
        <f>表1!D5</f>
        <v>27.3</v>
      </c>
      <c r="E5" s="18">
        <f>表1!E5</f>
        <v>19.9</v>
      </c>
      <c r="F5" s="18">
        <f>表1!F5</f>
        <v>7.4</v>
      </c>
      <c r="G5" s="18">
        <f>表1!G5</f>
        <v>0</v>
      </c>
      <c r="H5" s="18">
        <f>D5</f>
        <v>27.3</v>
      </c>
      <c r="I5" s="18">
        <f>E5</f>
        <v>19.9</v>
      </c>
      <c r="J5" s="18">
        <f>F5</f>
        <v>7.4</v>
      </c>
      <c r="K5" s="18">
        <v>0</v>
      </c>
      <c r="L5" s="18"/>
      <c r="M5" s="18"/>
      <c r="N5" s="18"/>
      <c r="O5" s="18"/>
    </row>
    <row r="6" s="1" customFormat="true" ht="36.75" customHeight="true" spans="1:15">
      <c r="A6" s="17"/>
      <c r="B6" s="17"/>
      <c r="C6" s="17" t="s">
        <v>132</v>
      </c>
      <c r="D6" s="18">
        <f>表1!D6</f>
        <v>14.6</v>
      </c>
      <c r="E6" s="18">
        <f>表1!E6</f>
        <v>9.5</v>
      </c>
      <c r="F6" s="18">
        <f>表1!F6</f>
        <v>5.1</v>
      </c>
      <c r="G6" s="18">
        <f>表1!G6</f>
        <v>0</v>
      </c>
      <c r="H6" s="18">
        <f>D6</f>
        <v>14.6</v>
      </c>
      <c r="I6" s="18">
        <f t="shared" ref="I6:I7" si="2">E6</f>
        <v>9.5</v>
      </c>
      <c r="J6" s="18">
        <f t="shared" ref="J6:J7" si="3">F6</f>
        <v>5.1</v>
      </c>
      <c r="K6" s="18">
        <v>0</v>
      </c>
      <c r="L6" s="18"/>
      <c r="M6" s="18"/>
      <c r="N6" s="18"/>
      <c r="O6" s="18"/>
    </row>
    <row r="7" s="1" customFormat="true" ht="36.75" customHeight="true" spans="1:15">
      <c r="A7" s="17"/>
      <c r="B7" s="17"/>
      <c r="C7" s="17" t="s">
        <v>23</v>
      </c>
      <c r="D7" s="18">
        <f>表1!D7</f>
        <v>10.5</v>
      </c>
      <c r="E7" s="18">
        <f>表1!E7</f>
        <v>6.2</v>
      </c>
      <c r="F7" s="18">
        <f>表1!F7</f>
        <v>4.3</v>
      </c>
      <c r="G7" s="18">
        <f>表1!G7</f>
        <v>0</v>
      </c>
      <c r="H7" s="18">
        <f>D7</f>
        <v>10.5</v>
      </c>
      <c r="I7" s="18">
        <f t="shared" si="2"/>
        <v>6.2</v>
      </c>
      <c r="J7" s="18">
        <f t="shared" si="3"/>
        <v>4.3</v>
      </c>
      <c r="K7" s="18">
        <v>0</v>
      </c>
      <c r="L7" s="18"/>
      <c r="M7" s="18"/>
      <c r="N7" s="18"/>
      <c r="O7" s="18"/>
    </row>
    <row r="8" s="4" customFormat="true" ht="32.25" customHeight="true" spans="1:15">
      <c r="A8" s="17"/>
      <c r="B8" s="17"/>
      <c r="C8" s="15" t="s">
        <v>133</v>
      </c>
      <c r="D8" s="16">
        <f>SUM(D5:D7)</f>
        <v>52.4</v>
      </c>
      <c r="E8" s="16">
        <f t="shared" ref="E8:I8" si="4">SUM(E5:E7)</f>
        <v>35.6</v>
      </c>
      <c r="F8" s="16">
        <f t="shared" si="4"/>
        <v>16.8</v>
      </c>
      <c r="G8" s="16">
        <f t="shared" si="4"/>
        <v>0</v>
      </c>
      <c r="H8" s="16">
        <f t="shared" si="4"/>
        <v>52.4</v>
      </c>
      <c r="I8" s="16">
        <f t="shared" si="4"/>
        <v>35.6</v>
      </c>
      <c r="J8" s="16">
        <f t="shared" ref="J8:K8" si="5">SUM(J5:J7)</f>
        <v>16.8</v>
      </c>
      <c r="K8" s="16">
        <f t="shared" si="5"/>
        <v>0</v>
      </c>
      <c r="L8" s="16"/>
      <c r="M8" s="16"/>
      <c r="N8" s="16"/>
      <c r="O8" s="16"/>
    </row>
    <row r="9" s="1" customFormat="true" ht="48.75" customHeight="true" spans="1:15">
      <c r="A9" s="17">
        <v>2</v>
      </c>
      <c r="B9" s="17" t="s">
        <v>134</v>
      </c>
      <c r="C9" s="17" t="s">
        <v>135</v>
      </c>
      <c r="D9" s="18">
        <f>表1!D9</f>
        <v>188</v>
      </c>
      <c r="E9" s="18">
        <f>表1!E9</f>
        <v>90</v>
      </c>
      <c r="F9" s="18">
        <f>表1!F9</f>
        <v>98</v>
      </c>
      <c r="G9" s="18">
        <f>表1!G9</f>
        <v>0</v>
      </c>
      <c r="H9" s="18"/>
      <c r="I9" s="18"/>
      <c r="J9" s="18"/>
      <c r="K9" s="18"/>
      <c r="L9" s="18">
        <f>D9</f>
        <v>188</v>
      </c>
      <c r="M9" s="18">
        <f>E9</f>
        <v>90</v>
      </c>
      <c r="N9" s="18">
        <f>F9</f>
        <v>98</v>
      </c>
      <c r="O9" s="18">
        <v>0</v>
      </c>
    </row>
    <row r="10" s="1" customFormat="true" ht="60" customHeight="true" spans="1:15">
      <c r="A10" s="17"/>
      <c r="B10" s="17"/>
      <c r="C10" s="17" t="s">
        <v>136</v>
      </c>
      <c r="D10" s="18">
        <f>表1!D10</f>
        <v>163</v>
      </c>
      <c r="E10" s="18">
        <f>表1!E10</f>
        <v>52</v>
      </c>
      <c r="F10" s="18">
        <f>表1!F10</f>
        <v>68</v>
      </c>
      <c r="G10" s="18">
        <f>表1!G10</f>
        <v>43</v>
      </c>
      <c r="H10" s="18">
        <f>D10</f>
        <v>163</v>
      </c>
      <c r="I10" s="18">
        <f>E10</f>
        <v>52</v>
      </c>
      <c r="J10" s="18">
        <f>F10</f>
        <v>68</v>
      </c>
      <c r="K10" s="18">
        <f>G10</f>
        <v>43</v>
      </c>
      <c r="L10" s="18"/>
      <c r="M10" s="18"/>
      <c r="N10" s="18"/>
      <c r="O10" s="18"/>
    </row>
    <row r="11" s="4" customFormat="true" ht="32.25" customHeight="true" spans="1:15">
      <c r="A11" s="17"/>
      <c r="B11" s="17"/>
      <c r="C11" s="15" t="s">
        <v>133</v>
      </c>
      <c r="D11" s="16">
        <f>SUM(D9:D10)</f>
        <v>351</v>
      </c>
      <c r="E11" s="16">
        <f t="shared" ref="E11:N11" si="6">SUM(E9:E10)</f>
        <v>142</v>
      </c>
      <c r="F11" s="16">
        <f t="shared" si="6"/>
        <v>166</v>
      </c>
      <c r="G11" s="16">
        <f t="shared" si="6"/>
        <v>43</v>
      </c>
      <c r="H11" s="16">
        <f t="shared" si="6"/>
        <v>163</v>
      </c>
      <c r="I11" s="16">
        <f t="shared" si="6"/>
        <v>52</v>
      </c>
      <c r="J11" s="16">
        <f t="shared" si="6"/>
        <v>68</v>
      </c>
      <c r="K11" s="16">
        <f t="shared" si="6"/>
        <v>43</v>
      </c>
      <c r="L11" s="16">
        <f t="shared" si="6"/>
        <v>188</v>
      </c>
      <c r="M11" s="16">
        <f t="shared" si="6"/>
        <v>90</v>
      </c>
      <c r="N11" s="16">
        <f t="shared" si="6"/>
        <v>98</v>
      </c>
      <c r="O11" s="16">
        <v>0</v>
      </c>
    </row>
    <row r="12" s="1" customFormat="true" ht="42" customHeight="true" spans="1:15">
      <c r="A12" s="17">
        <v>3</v>
      </c>
      <c r="B12" s="17" t="s">
        <v>137</v>
      </c>
      <c r="C12" s="17" t="s">
        <v>138</v>
      </c>
      <c r="D12" s="18">
        <f>表1!D12</f>
        <v>47.2</v>
      </c>
      <c r="E12" s="18">
        <f>表1!E12</f>
        <v>23</v>
      </c>
      <c r="F12" s="18">
        <f>表1!F12</f>
        <v>24.2</v>
      </c>
      <c r="G12" s="18">
        <f>表1!G12</f>
        <v>0</v>
      </c>
      <c r="H12" s="18">
        <f>D12</f>
        <v>47.2</v>
      </c>
      <c r="I12" s="18">
        <f>E12</f>
        <v>23</v>
      </c>
      <c r="J12" s="18">
        <f>F12</f>
        <v>24.2</v>
      </c>
      <c r="K12" s="18">
        <v>0</v>
      </c>
      <c r="L12" s="18"/>
      <c r="M12" s="18"/>
      <c r="N12" s="18"/>
      <c r="O12" s="18"/>
    </row>
    <row r="13" s="4" customFormat="true" ht="35.25" customHeight="true" spans="1:15">
      <c r="A13" s="17"/>
      <c r="B13" s="17"/>
      <c r="C13" s="15" t="s">
        <v>133</v>
      </c>
      <c r="D13" s="16">
        <f>SUM(D12)</f>
        <v>47.2</v>
      </c>
      <c r="E13" s="16">
        <f t="shared" ref="E13:L13" si="7">SUM(E12)</f>
        <v>23</v>
      </c>
      <c r="F13" s="16">
        <f t="shared" si="7"/>
        <v>24.2</v>
      </c>
      <c r="G13" s="16">
        <f t="shared" si="7"/>
        <v>0</v>
      </c>
      <c r="H13" s="16">
        <f t="shared" si="7"/>
        <v>47.2</v>
      </c>
      <c r="I13" s="16">
        <f>I12</f>
        <v>23</v>
      </c>
      <c r="J13" s="16">
        <f>J12</f>
        <v>24.2</v>
      </c>
      <c r="K13" s="16">
        <v>0</v>
      </c>
      <c r="L13" s="16">
        <f t="shared" si="7"/>
        <v>0</v>
      </c>
      <c r="M13" s="16">
        <v>0</v>
      </c>
      <c r="N13" s="16">
        <v>0</v>
      </c>
      <c r="O13" s="16">
        <v>0</v>
      </c>
    </row>
    <row r="14" s="1" customFormat="true" ht="36.75" customHeight="true" spans="1:15">
      <c r="A14" s="17">
        <v>4</v>
      </c>
      <c r="B14" s="17" t="s">
        <v>139</v>
      </c>
      <c r="C14" s="17" t="s">
        <v>140</v>
      </c>
      <c r="D14" s="18">
        <f>表1!D14</f>
        <v>239</v>
      </c>
      <c r="E14" s="18">
        <f>表1!E14</f>
        <v>100</v>
      </c>
      <c r="F14" s="18">
        <f>表1!F14</f>
        <v>100</v>
      </c>
      <c r="G14" s="18">
        <f>表1!G14</f>
        <v>39</v>
      </c>
      <c r="H14" s="18"/>
      <c r="I14" s="18"/>
      <c r="J14" s="18"/>
      <c r="K14" s="18"/>
      <c r="L14" s="18">
        <f>D14</f>
        <v>239</v>
      </c>
      <c r="M14" s="18">
        <f>E14</f>
        <v>100</v>
      </c>
      <c r="N14" s="18">
        <f>F14</f>
        <v>100</v>
      </c>
      <c r="O14" s="18">
        <f>G14</f>
        <v>39</v>
      </c>
    </row>
    <row r="15" s="4" customFormat="true" ht="31.5" customHeight="true" spans="1:15">
      <c r="A15" s="17"/>
      <c r="B15" s="17"/>
      <c r="C15" s="15" t="s">
        <v>133</v>
      </c>
      <c r="D15" s="16">
        <f>SUM(D14)</f>
        <v>239</v>
      </c>
      <c r="E15" s="16">
        <f t="shared" ref="E15:O15" si="8">SUM(E14)</f>
        <v>100</v>
      </c>
      <c r="F15" s="16">
        <f t="shared" si="8"/>
        <v>100</v>
      </c>
      <c r="G15" s="16">
        <f t="shared" si="8"/>
        <v>39</v>
      </c>
      <c r="H15" s="16">
        <f t="shared" si="8"/>
        <v>0</v>
      </c>
      <c r="I15" s="16">
        <v>0</v>
      </c>
      <c r="J15" s="16">
        <v>0</v>
      </c>
      <c r="K15" s="16">
        <v>0</v>
      </c>
      <c r="L15" s="16">
        <f t="shared" si="8"/>
        <v>239</v>
      </c>
      <c r="M15" s="16">
        <f t="shared" si="8"/>
        <v>100</v>
      </c>
      <c r="N15" s="16">
        <f t="shared" si="8"/>
        <v>100</v>
      </c>
      <c r="O15" s="16">
        <f t="shared" si="8"/>
        <v>39</v>
      </c>
    </row>
    <row r="16" s="5" customFormat="true" ht="38.25" customHeight="true" spans="1:15">
      <c r="A16" s="17">
        <v>5</v>
      </c>
      <c r="B16" s="17" t="s">
        <v>141</v>
      </c>
      <c r="C16" s="19" t="s">
        <v>142</v>
      </c>
      <c r="D16" s="18">
        <f>表1!D16</f>
        <v>12</v>
      </c>
      <c r="E16" s="18">
        <f>表1!E16</f>
        <v>7.3</v>
      </c>
      <c r="F16" s="18">
        <f>表1!F16</f>
        <v>4.7</v>
      </c>
      <c r="G16" s="18">
        <f>表1!G16</f>
        <v>0</v>
      </c>
      <c r="H16" s="23">
        <f t="shared" ref="H16:K17" si="9">D16</f>
        <v>12</v>
      </c>
      <c r="I16" s="18">
        <f t="shared" si="9"/>
        <v>7.3</v>
      </c>
      <c r="J16" s="18">
        <f t="shared" si="9"/>
        <v>4.7</v>
      </c>
      <c r="K16" s="18">
        <f t="shared" si="9"/>
        <v>0</v>
      </c>
      <c r="L16" s="23"/>
      <c r="M16" s="18"/>
      <c r="N16" s="18"/>
      <c r="O16" s="18"/>
    </row>
    <row r="17" s="1" customFormat="true" ht="31.5" customHeight="true" spans="1:15">
      <c r="A17" s="17"/>
      <c r="B17" s="17"/>
      <c r="C17" s="17" t="s">
        <v>143</v>
      </c>
      <c r="D17" s="18">
        <f>表1!D17</f>
        <v>7</v>
      </c>
      <c r="E17" s="18">
        <f>表1!E17</f>
        <v>2.1</v>
      </c>
      <c r="F17" s="18">
        <f>表1!F17</f>
        <v>2.8</v>
      </c>
      <c r="G17" s="18">
        <f>表1!G17</f>
        <v>2.1</v>
      </c>
      <c r="H17" s="23">
        <f t="shared" si="9"/>
        <v>7</v>
      </c>
      <c r="I17" s="18">
        <f t="shared" si="9"/>
        <v>2.1</v>
      </c>
      <c r="J17" s="18">
        <f t="shared" si="9"/>
        <v>2.8</v>
      </c>
      <c r="K17" s="18">
        <f t="shared" si="9"/>
        <v>2.1</v>
      </c>
      <c r="L17" s="18"/>
      <c r="M17" s="18"/>
      <c r="N17" s="18"/>
      <c r="O17" s="18"/>
    </row>
    <row r="18" s="4" customFormat="true" ht="31.5" customHeight="true" spans="1:15">
      <c r="A18" s="17"/>
      <c r="B18" s="17"/>
      <c r="C18" s="15" t="s">
        <v>133</v>
      </c>
      <c r="D18" s="16">
        <f>SUM(D16:D17)</f>
        <v>19</v>
      </c>
      <c r="E18" s="16">
        <f t="shared" ref="E18:L18" si="10">SUM(E16:E17)</f>
        <v>9.4</v>
      </c>
      <c r="F18" s="16">
        <f t="shared" si="10"/>
        <v>7.5</v>
      </c>
      <c r="G18" s="16">
        <f t="shared" si="10"/>
        <v>2.1</v>
      </c>
      <c r="H18" s="16">
        <f t="shared" si="10"/>
        <v>19</v>
      </c>
      <c r="I18" s="16">
        <f t="shared" si="10"/>
        <v>9.4</v>
      </c>
      <c r="J18" s="16">
        <f t="shared" si="10"/>
        <v>7.5</v>
      </c>
      <c r="K18" s="16">
        <f t="shared" si="10"/>
        <v>2.1</v>
      </c>
      <c r="L18" s="16">
        <f t="shared" si="10"/>
        <v>0</v>
      </c>
      <c r="M18" s="16">
        <v>0</v>
      </c>
      <c r="N18" s="16">
        <v>0</v>
      </c>
      <c r="O18" s="16">
        <v>0</v>
      </c>
    </row>
    <row r="19" s="1" customFormat="true" ht="36.75" customHeight="true" spans="1:15">
      <c r="A19" s="17">
        <v>6</v>
      </c>
      <c r="B19" s="17" t="s">
        <v>144</v>
      </c>
      <c r="C19" s="17" t="s">
        <v>145</v>
      </c>
      <c r="D19" s="18">
        <f>表1!D19</f>
        <v>13.7</v>
      </c>
      <c r="E19" s="18">
        <f>表1!E19</f>
        <v>2.5</v>
      </c>
      <c r="F19" s="18">
        <f>表1!F19</f>
        <v>5</v>
      </c>
      <c r="G19" s="18">
        <f>表1!G19</f>
        <v>6.2</v>
      </c>
      <c r="H19" s="18">
        <f>D19</f>
        <v>13.7</v>
      </c>
      <c r="I19" s="18">
        <f>E19</f>
        <v>2.5</v>
      </c>
      <c r="J19" s="18">
        <f t="shared" ref="J19:K21" si="11">F19</f>
        <v>5</v>
      </c>
      <c r="K19" s="18">
        <f t="shared" si="11"/>
        <v>6.2</v>
      </c>
      <c r="L19" s="18"/>
      <c r="M19" s="18"/>
      <c r="N19" s="18"/>
      <c r="O19" s="18"/>
    </row>
    <row r="20" s="1" customFormat="true" ht="36" customHeight="true" spans="1:15">
      <c r="A20" s="17"/>
      <c r="B20" s="17"/>
      <c r="C20" s="17" t="s">
        <v>146</v>
      </c>
      <c r="D20" s="18">
        <f>表1!D20</f>
        <v>25</v>
      </c>
      <c r="E20" s="18">
        <f>表1!E20</f>
        <v>4</v>
      </c>
      <c r="F20" s="18">
        <f>表1!F20</f>
        <v>6</v>
      </c>
      <c r="G20" s="18">
        <f>表1!G20</f>
        <v>15</v>
      </c>
      <c r="H20" s="18">
        <f>D20</f>
        <v>25</v>
      </c>
      <c r="I20" s="18">
        <f t="shared" ref="I20:I21" si="12">E20</f>
        <v>4</v>
      </c>
      <c r="J20" s="18">
        <f t="shared" si="11"/>
        <v>6</v>
      </c>
      <c r="K20" s="18">
        <f t="shared" si="11"/>
        <v>15</v>
      </c>
      <c r="L20" s="18"/>
      <c r="M20" s="18"/>
      <c r="N20" s="18"/>
      <c r="O20" s="18"/>
    </row>
    <row r="21" s="1" customFormat="true" ht="42.75" customHeight="true" spans="1:15">
      <c r="A21" s="17"/>
      <c r="B21" s="17"/>
      <c r="C21" s="17" t="s">
        <v>147</v>
      </c>
      <c r="D21" s="18">
        <f>表1!D21</f>
        <v>4</v>
      </c>
      <c r="E21" s="18">
        <f>表1!E21</f>
        <v>2</v>
      </c>
      <c r="F21" s="18">
        <f>表1!F21</f>
        <v>1</v>
      </c>
      <c r="G21" s="18">
        <f>表1!G21</f>
        <v>1</v>
      </c>
      <c r="H21" s="18">
        <f>D21</f>
        <v>4</v>
      </c>
      <c r="I21" s="18">
        <f t="shared" si="12"/>
        <v>2</v>
      </c>
      <c r="J21" s="18">
        <f t="shared" si="11"/>
        <v>1</v>
      </c>
      <c r="K21" s="18">
        <f t="shared" si="11"/>
        <v>1</v>
      </c>
      <c r="L21" s="18"/>
      <c r="M21" s="18"/>
      <c r="N21" s="18"/>
      <c r="O21" s="18"/>
    </row>
    <row r="22" s="4" customFormat="true" ht="27" customHeight="true" spans="1:15">
      <c r="A22" s="17"/>
      <c r="B22" s="17"/>
      <c r="C22" s="15" t="s">
        <v>133</v>
      </c>
      <c r="D22" s="16">
        <f>SUM(D19:D21)</f>
        <v>42.7</v>
      </c>
      <c r="E22" s="16">
        <f t="shared" ref="E22:L22" si="13">SUM(E19:E21)</f>
        <v>8.5</v>
      </c>
      <c r="F22" s="16">
        <f t="shared" si="13"/>
        <v>12</v>
      </c>
      <c r="G22" s="16">
        <f t="shared" si="13"/>
        <v>22.2</v>
      </c>
      <c r="H22" s="16">
        <f t="shared" si="13"/>
        <v>42.7</v>
      </c>
      <c r="I22" s="16">
        <f t="shared" si="13"/>
        <v>8.5</v>
      </c>
      <c r="J22" s="16">
        <f t="shared" si="13"/>
        <v>12</v>
      </c>
      <c r="K22" s="16">
        <f t="shared" si="13"/>
        <v>22.2</v>
      </c>
      <c r="L22" s="16">
        <f t="shared" si="13"/>
        <v>0</v>
      </c>
      <c r="M22" s="16">
        <v>0</v>
      </c>
      <c r="N22" s="16">
        <v>0</v>
      </c>
      <c r="O22" s="16">
        <v>0</v>
      </c>
    </row>
    <row r="23" s="1" customFormat="true" ht="36.75" customHeight="true" spans="1:15">
      <c r="A23" s="17">
        <v>7</v>
      </c>
      <c r="B23" s="17" t="s">
        <v>148</v>
      </c>
      <c r="C23" s="17" t="s">
        <v>149</v>
      </c>
      <c r="D23" s="18">
        <f>表1!D23</f>
        <v>57.6</v>
      </c>
      <c r="E23" s="18">
        <f>表1!E23</f>
        <v>0</v>
      </c>
      <c r="F23" s="18">
        <f>表1!F23</f>
        <v>0</v>
      </c>
      <c r="G23" s="18">
        <f>表1!G23</f>
        <v>57.6</v>
      </c>
      <c r="H23" s="18"/>
      <c r="I23" s="18"/>
      <c r="J23" s="18"/>
      <c r="K23" s="18"/>
      <c r="L23" s="18">
        <f>D23</f>
        <v>57.6</v>
      </c>
      <c r="M23" s="18">
        <v>0</v>
      </c>
      <c r="N23" s="18">
        <v>0</v>
      </c>
      <c r="O23" s="18">
        <v>58</v>
      </c>
    </row>
    <row r="24" s="1" customFormat="true" ht="43.5" customHeight="true" spans="1:15">
      <c r="A24" s="17"/>
      <c r="B24" s="17"/>
      <c r="C24" s="17" t="s">
        <v>150</v>
      </c>
      <c r="D24" s="18">
        <f>表1!D24</f>
        <v>20</v>
      </c>
      <c r="E24" s="18">
        <f>表1!E24</f>
        <v>0</v>
      </c>
      <c r="F24" s="18">
        <f>表1!F24</f>
        <v>0</v>
      </c>
      <c r="G24" s="18">
        <f>表1!G24</f>
        <v>20</v>
      </c>
      <c r="H24" s="18"/>
      <c r="I24" s="18"/>
      <c r="J24" s="18"/>
      <c r="K24" s="18"/>
      <c r="L24" s="18">
        <f>D24</f>
        <v>20</v>
      </c>
      <c r="M24" s="18">
        <v>0</v>
      </c>
      <c r="N24" s="18">
        <v>0</v>
      </c>
      <c r="O24" s="18">
        <v>20</v>
      </c>
    </row>
    <row r="25" s="1" customFormat="true" ht="67.5" customHeight="true" spans="1:15">
      <c r="A25" s="17"/>
      <c r="B25" s="17"/>
      <c r="C25" s="17" t="s">
        <v>151</v>
      </c>
      <c r="D25" s="18">
        <f>表1!D25</f>
        <v>14.48</v>
      </c>
      <c r="E25" s="18">
        <f>表1!E25</f>
        <v>0</v>
      </c>
      <c r="F25" s="18">
        <f>表1!F25</f>
        <v>0</v>
      </c>
      <c r="G25" s="18">
        <f>表1!G25</f>
        <v>14.48</v>
      </c>
      <c r="H25" s="18">
        <f>D25</f>
        <v>14.48</v>
      </c>
      <c r="I25" s="18">
        <v>0</v>
      </c>
      <c r="J25" s="18">
        <v>0</v>
      </c>
      <c r="K25" s="18">
        <f>G25</f>
        <v>14.48</v>
      </c>
      <c r="L25" s="18"/>
      <c r="M25" s="18"/>
      <c r="N25" s="18"/>
      <c r="O25" s="18"/>
    </row>
    <row r="26" s="1" customFormat="true" ht="41.25" customHeight="true" spans="1:15">
      <c r="A26" s="17"/>
      <c r="B26" s="17"/>
      <c r="C26" s="17" t="s">
        <v>152</v>
      </c>
      <c r="D26" s="18">
        <f>表1!D26</f>
        <v>40</v>
      </c>
      <c r="E26" s="18">
        <f>表1!E26</f>
        <v>0</v>
      </c>
      <c r="F26" s="18">
        <f>表1!F26</f>
        <v>0</v>
      </c>
      <c r="G26" s="18">
        <f>表1!G26</f>
        <v>40</v>
      </c>
      <c r="H26" s="18"/>
      <c r="I26" s="18"/>
      <c r="J26" s="18"/>
      <c r="K26" s="18"/>
      <c r="L26" s="18">
        <f>D26</f>
        <v>40</v>
      </c>
      <c r="M26" s="18">
        <v>0</v>
      </c>
      <c r="N26" s="18">
        <v>0</v>
      </c>
      <c r="O26" s="18">
        <v>40</v>
      </c>
    </row>
    <row r="27" s="1" customFormat="true" ht="40.5" customHeight="true" spans="1:15">
      <c r="A27" s="17"/>
      <c r="B27" s="17"/>
      <c r="C27" s="17" t="s">
        <v>153</v>
      </c>
      <c r="D27" s="18">
        <f>表1!D27</f>
        <v>8</v>
      </c>
      <c r="E27" s="18">
        <f>表1!E27</f>
        <v>1</v>
      </c>
      <c r="F27" s="18">
        <f>表1!F27</f>
        <v>3</v>
      </c>
      <c r="G27" s="18">
        <f>表1!G27</f>
        <v>4</v>
      </c>
      <c r="H27" s="18">
        <f>D27</f>
        <v>8</v>
      </c>
      <c r="I27" s="18">
        <f>E27</f>
        <v>1</v>
      </c>
      <c r="J27" s="18">
        <f t="shared" ref="J27:K28" si="14">F27</f>
        <v>3</v>
      </c>
      <c r="K27" s="18">
        <f t="shared" si="14"/>
        <v>4</v>
      </c>
      <c r="L27" s="18"/>
      <c r="M27" s="18"/>
      <c r="N27" s="18"/>
      <c r="O27" s="18"/>
    </row>
    <row r="28" s="1" customFormat="true" ht="36.75" customHeight="true" spans="1:15">
      <c r="A28" s="17"/>
      <c r="B28" s="17"/>
      <c r="C28" s="17" t="s">
        <v>154</v>
      </c>
      <c r="D28" s="18">
        <f>表1!D28</f>
        <v>6</v>
      </c>
      <c r="E28" s="18">
        <f>表1!E28</f>
        <v>0</v>
      </c>
      <c r="F28" s="18">
        <f>表1!F28</f>
        <v>0</v>
      </c>
      <c r="G28" s="18">
        <f>表1!G28</f>
        <v>6</v>
      </c>
      <c r="H28" s="18">
        <f>D28</f>
        <v>6</v>
      </c>
      <c r="I28" s="18">
        <f>E28</f>
        <v>0</v>
      </c>
      <c r="J28" s="18">
        <f t="shared" si="14"/>
        <v>0</v>
      </c>
      <c r="K28" s="18">
        <f t="shared" si="14"/>
        <v>6</v>
      </c>
      <c r="L28" s="18"/>
      <c r="M28" s="18"/>
      <c r="N28" s="18"/>
      <c r="O28" s="18"/>
    </row>
    <row r="29" s="1" customFormat="true" ht="44.25" customHeight="true" spans="1:15">
      <c r="A29" s="17"/>
      <c r="B29" s="17"/>
      <c r="C29" s="17" t="s">
        <v>155</v>
      </c>
      <c r="D29" s="18">
        <f>表1!D29</f>
        <v>5</v>
      </c>
      <c r="E29" s="18">
        <f>表1!E29</f>
        <v>0</v>
      </c>
      <c r="F29" s="18">
        <f>表1!F29</f>
        <v>0</v>
      </c>
      <c r="G29" s="18">
        <f>表1!G29</f>
        <v>5</v>
      </c>
      <c r="H29" s="18">
        <f>D29</f>
        <v>5</v>
      </c>
      <c r="I29" s="18">
        <v>0</v>
      </c>
      <c r="J29" s="18">
        <v>0</v>
      </c>
      <c r="K29" s="18">
        <f>G29</f>
        <v>5</v>
      </c>
      <c r="L29" s="18"/>
      <c r="M29" s="18"/>
      <c r="N29" s="18"/>
      <c r="O29" s="18"/>
    </row>
    <row r="30" s="1" customFormat="true" ht="40.5" customHeight="true" spans="1:15">
      <c r="A30" s="17"/>
      <c r="B30" s="17"/>
      <c r="C30" s="17" t="s">
        <v>156</v>
      </c>
      <c r="D30" s="18">
        <f>表1!D30</f>
        <v>5.5</v>
      </c>
      <c r="E30" s="18">
        <f>表1!E30</f>
        <v>0</v>
      </c>
      <c r="F30" s="18">
        <f>表1!F30</f>
        <v>0</v>
      </c>
      <c r="G30" s="18">
        <f>表1!G30</f>
        <v>5.5</v>
      </c>
      <c r="H30" s="18">
        <f>D30</f>
        <v>5.5</v>
      </c>
      <c r="I30" s="18">
        <v>0</v>
      </c>
      <c r="J30" s="18">
        <v>0</v>
      </c>
      <c r="K30" s="18">
        <f>G30</f>
        <v>5.5</v>
      </c>
      <c r="L30" s="18"/>
      <c r="M30" s="18"/>
      <c r="N30" s="18"/>
      <c r="O30" s="18"/>
    </row>
    <row r="31" s="4" customFormat="true" ht="30.75" customHeight="true" spans="1:15">
      <c r="A31" s="17"/>
      <c r="B31" s="17"/>
      <c r="C31" s="15" t="s">
        <v>133</v>
      </c>
      <c r="D31" s="16">
        <f>SUM(D23:D30)</f>
        <v>156.58</v>
      </c>
      <c r="E31" s="16">
        <f t="shared" ref="E31:H31" si="15">SUM(E23:E30)</f>
        <v>1</v>
      </c>
      <c r="F31" s="16">
        <f t="shared" si="15"/>
        <v>3</v>
      </c>
      <c r="G31" s="16">
        <f t="shared" si="15"/>
        <v>152.58</v>
      </c>
      <c r="H31" s="16">
        <f t="shared" si="15"/>
        <v>38.98</v>
      </c>
      <c r="I31" s="16">
        <f t="shared" ref="I31:O31" si="16">SUM(I23:I30)</f>
        <v>1</v>
      </c>
      <c r="J31" s="16">
        <f t="shared" si="16"/>
        <v>3</v>
      </c>
      <c r="K31" s="16">
        <f t="shared" si="16"/>
        <v>34.98</v>
      </c>
      <c r="L31" s="16">
        <f t="shared" si="16"/>
        <v>117.6</v>
      </c>
      <c r="M31" s="16">
        <f t="shared" si="16"/>
        <v>0</v>
      </c>
      <c r="N31" s="16">
        <f t="shared" si="16"/>
        <v>0</v>
      </c>
      <c r="O31" s="16">
        <f t="shared" si="16"/>
        <v>118</v>
      </c>
    </row>
    <row r="32" s="1" customFormat="true" ht="39" customHeight="true" spans="1:15">
      <c r="A32" s="17">
        <v>8</v>
      </c>
      <c r="B32" s="17" t="s">
        <v>157</v>
      </c>
      <c r="C32" s="17" t="s">
        <v>158</v>
      </c>
      <c r="D32" s="18">
        <f>表1!D32</f>
        <v>3.5</v>
      </c>
      <c r="E32" s="18">
        <f>表1!E32</f>
        <v>2</v>
      </c>
      <c r="F32" s="18">
        <f>表1!F32</f>
        <v>0.5</v>
      </c>
      <c r="G32" s="18">
        <f>表1!G32</f>
        <v>1</v>
      </c>
      <c r="H32" s="18">
        <f>D32</f>
        <v>3.5</v>
      </c>
      <c r="I32" s="18">
        <f>E32</f>
        <v>2</v>
      </c>
      <c r="J32" s="18">
        <f t="shared" ref="J32:K38" si="17">F32</f>
        <v>0.5</v>
      </c>
      <c r="K32" s="18">
        <f t="shared" si="17"/>
        <v>1</v>
      </c>
      <c r="L32" s="18"/>
      <c r="M32" s="18"/>
      <c r="N32" s="18"/>
      <c r="O32" s="18"/>
    </row>
    <row r="33" s="1" customFormat="true" ht="48" customHeight="true" spans="1:15">
      <c r="A33" s="17"/>
      <c r="B33" s="17"/>
      <c r="C33" s="17" t="s">
        <v>159</v>
      </c>
      <c r="D33" s="18">
        <f>表1!D33</f>
        <v>1.5</v>
      </c>
      <c r="E33" s="18">
        <f>表1!E33</f>
        <v>1.5</v>
      </c>
      <c r="F33" s="18">
        <f>表1!F33</f>
        <v>0</v>
      </c>
      <c r="G33" s="18">
        <f>表1!G33</f>
        <v>0</v>
      </c>
      <c r="H33" s="18">
        <f t="shared" ref="H33:H38" si="18">D33</f>
        <v>1.5</v>
      </c>
      <c r="I33" s="18">
        <f t="shared" ref="I33:I38" si="19">E33</f>
        <v>1.5</v>
      </c>
      <c r="J33" s="18">
        <f t="shared" si="17"/>
        <v>0</v>
      </c>
      <c r="K33" s="18">
        <f t="shared" si="17"/>
        <v>0</v>
      </c>
      <c r="L33" s="18"/>
      <c r="M33" s="18"/>
      <c r="N33" s="18"/>
      <c r="O33" s="18"/>
    </row>
    <row r="34" s="1" customFormat="true" ht="39" customHeight="true" spans="1:15">
      <c r="A34" s="17"/>
      <c r="B34" s="17"/>
      <c r="C34" s="17" t="s">
        <v>160</v>
      </c>
      <c r="D34" s="18">
        <f>表1!D34</f>
        <v>3</v>
      </c>
      <c r="E34" s="18">
        <f>表1!E34</f>
        <v>1</v>
      </c>
      <c r="F34" s="18">
        <f>表1!F34</f>
        <v>1</v>
      </c>
      <c r="G34" s="18">
        <f>表1!G34</f>
        <v>1</v>
      </c>
      <c r="H34" s="18">
        <f t="shared" si="18"/>
        <v>3</v>
      </c>
      <c r="I34" s="18">
        <f t="shared" si="19"/>
        <v>1</v>
      </c>
      <c r="J34" s="18">
        <f t="shared" si="17"/>
        <v>1</v>
      </c>
      <c r="K34" s="18">
        <f t="shared" si="17"/>
        <v>1</v>
      </c>
      <c r="L34" s="18"/>
      <c r="M34" s="18"/>
      <c r="N34" s="18"/>
      <c r="O34" s="18"/>
    </row>
    <row r="35" s="1" customFormat="true" ht="52.5" customHeight="true" spans="1:15">
      <c r="A35" s="17"/>
      <c r="B35" s="17"/>
      <c r="C35" s="17" t="s">
        <v>161</v>
      </c>
      <c r="D35" s="18">
        <f>表1!D35</f>
        <v>1.5</v>
      </c>
      <c r="E35" s="18">
        <f>表1!E35</f>
        <v>0</v>
      </c>
      <c r="F35" s="18">
        <f>表1!F35</f>
        <v>0</v>
      </c>
      <c r="G35" s="18">
        <f>表1!G35</f>
        <v>1.5</v>
      </c>
      <c r="H35" s="18">
        <f t="shared" si="18"/>
        <v>1.5</v>
      </c>
      <c r="I35" s="18">
        <f t="shared" si="19"/>
        <v>0</v>
      </c>
      <c r="J35" s="18">
        <f t="shared" si="17"/>
        <v>0</v>
      </c>
      <c r="K35" s="18">
        <f t="shared" si="17"/>
        <v>1.5</v>
      </c>
      <c r="L35" s="18"/>
      <c r="M35" s="18"/>
      <c r="N35" s="18"/>
      <c r="O35" s="18"/>
    </row>
    <row r="36" s="1" customFormat="true" ht="50.25" customHeight="true" spans="1:15">
      <c r="A36" s="17"/>
      <c r="B36" s="17"/>
      <c r="C36" s="17" t="s">
        <v>162</v>
      </c>
      <c r="D36" s="18">
        <f>表1!D36</f>
        <v>7</v>
      </c>
      <c r="E36" s="18">
        <f>表1!E36</f>
        <v>1.5</v>
      </c>
      <c r="F36" s="18">
        <f>表1!F36</f>
        <v>1.5</v>
      </c>
      <c r="G36" s="18">
        <f>表1!G36</f>
        <v>4</v>
      </c>
      <c r="H36" s="18">
        <f t="shared" si="18"/>
        <v>7</v>
      </c>
      <c r="I36" s="18">
        <f t="shared" si="19"/>
        <v>1.5</v>
      </c>
      <c r="J36" s="18">
        <f t="shared" si="17"/>
        <v>1.5</v>
      </c>
      <c r="K36" s="18">
        <f t="shared" si="17"/>
        <v>4</v>
      </c>
      <c r="L36" s="18"/>
      <c r="M36" s="18"/>
      <c r="N36" s="18"/>
      <c r="O36" s="18"/>
    </row>
    <row r="37" s="1" customFormat="true" ht="55.5" customHeight="true" spans="1:15">
      <c r="A37" s="17"/>
      <c r="B37" s="17"/>
      <c r="C37" s="17" t="s">
        <v>163</v>
      </c>
      <c r="D37" s="18">
        <f>表1!D37</f>
        <v>2.5</v>
      </c>
      <c r="E37" s="18">
        <f>表1!E37</f>
        <v>0</v>
      </c>
      <c r="F37" s="18">
        <f>表1!F37</f>
        <v>0</v>
      </c>
      <c r="G37" s="18">
        <f>表1!G37</f>
        <v>2.5</v>
      </c>
      <c r="H37" s="18">
        <f t="shared" si="18"/>
        <v>2.5</v>
      </c>
      <c r="I37" s="18">
        <f t="shared" si="19"/>
        <v>0</v>
      </c>
      <c r="J37" s="18">
        <f t="shared" si="17"/>
        <v>0</v>
      </c>
      <c r="K37" s="18">
        <f t="shared" si="17"/>
        <v>2.5</v>
      </c>
      <c r="L37" s="18"/>
      <c r="M37" s="18"/>
      <c r="N37" s="18"/>
      <c r="O37" s="18"/>
    </row>
    <row r="38" s="1" customFormat="true" ht="55.5" customHeight="true" spans="1:15">
      <c r="A38" s="17"/>
      <c r="B38" s="17"/>
      <c r="C38" s="17" t="s">
        <v>164</v>
      </c>
      <c r="D38" s="18">
        <f>表1!D38</f>
        <v>10</v>
      </c>
      <c r="E38" s="18">
        <f>表1!E38</f>
        <v>3.5</v>
      </c>
      <c r="F38" s="18">
        <f>表1!F38</f>
        <v>3.5</v>
      </c>
      <c r="G38" s="18">
        <f>表1!G38</f>
        <v>3</v>
      </c>
      <c r="H38" s="18">
        <f t="shared" si="18"/>
        <v>10</v>
      </c>
      <c r="I38" s="18">
        <f t="shared" si="19"/>
        <v>3.5</v>
      </c>
      <c r="J38" s="18">
        <f t="shared" si="17"/>
        <v>3.5</v>
      </c>
      <c r="K38" s="18">
        <f t="shared" si="17"/>
        <v>3</v>
      </c>
      <c r="L38" s="18"/>
      <c r="M38" s="18"/>
      <c r="N38" s="18"/>
      <c r="O38" s="18"/>
    </row>
    <row r="39" s="4" customFormat="true" ht="39" customHeight="true" spans="1:15">
      <c r="A39" s="17"/>
      <c r="B39" s="17"/>
      <c r="C39" s="15" t="s">
        <v>133</v>
      </c>
      <c r="D39" s="16">
        <f>SUM(D32:D38)</f>
        <v>29</v>
      </c>
      <c r="E39" s="16">
        <f t="shared" ref="E39:L39" si="20">SUM(E32:E38)</f>
        <v>9.5</v>
      </c>
      <c r="F39" s="16">
        <f t="shared" si="20"/>
        <v>6.5</v>
      </c>
      <c r="G39" s="16">
        <f t="shared" si="20"/>
        <v>13</v>
      </c>
      <c r="H39" s="16">
        <f t="shared" si="20"/>
        <v>29</v>
      </c>
      <c r="I39" s="16">
        <f t="shared" ref="I39:K39" si="21">SUM(I32:I38)</f>
        <v>9.5</v>
      </c>
      <c r="J39" s="16">
        <f t="shared" si="21"/>
        <v>6.5</v>
      </c>
      <c r="K39" s="16">
        <f t="shared" si="21"/>
        <v>13</v>
      </c>
      <c r="L39" s="16">
        <f t="shared" si="20"/>
        <v>0</v>
      </c>
      <c r="M39" s="16">
        <v>0</v>
      </c>
      <c r="N39" s="16">
        <v>0</v>
      </c>
      <c r="O39" s="16">
        <v>0</v>
      </c>
    </row>
    <row r="40" s="1" customFormat="true" spans="1:12">
      <c r="A40" s="6"/>
      <c r="B40" s="7"/>
      <c r="C40" s="8"/>
      <c r="D40" s="9"/>
      <c r="E40" s="9"/>
      <c r="F40" s="9"/>
      <c r="G40" s="9"/>
      <c r="H40" s="8"/>
      <c r="I40" s="8"/>
      <c r="J40" s="8"/>
      <c r="K40" s="8"/>
      <c r="L40" s="6"/>
    </row>
    <row r="41" s="1" customFormat="true" hidden="true" spans="1:12">
      <c r="A41" s="6"/>
      <c r="B41" s="7"/>
      <c r="C41" s="20" t="s">
        <v>165</v>
      </c>
      <c r="D41" s="21">
        <f>D4-表1!D4</f>
        <v>0</v>
      </c>
      <c r="E41" s="21">
        <f>E4-表1!E4</f>
        <v>0</v>
      </c>
      <c r="F41" s="21">
        <f>F4-表1!F4</f>
        <v>0</v>
      </c>
      <c r="G41" s="21">
        <f>G4-表1!G4</f>
        <v>0</v>
      </c>
      <c r="H41" s="21"/>
      <c r="I41" s="21"/>
      <c r="J41" s="21"/>
      <c r="K41" s="21"/>
      <c r="L41" s="21"/>
    </row>
    <row r="42" s="1" customFormat="true" spans="1:12">
      <c r="A42" s="6"/>
      <c r="B42" s="7"/>
      <c r="C42" s="8"/>
      <c r="D42" s="9"/>
      <c r="E42" s="9"/>
      <c r="F42" s="9"/>
      <c r="G42" s="9"/>
      <c r="H42" s="8"/>
      <c r="I42" s="8"/>
      <c r="J42" s="8"/>
      <c r="K42" s="8"/>
      <c r="L42" s="6"/>
    </row>
    <row r="43" s="1" customFormat="true" spans="1:12">
      <c r="A43" s="6"/>
      <c r="B43" s="7"/>
      <c r="C43" s="8"/>
      <c r="D43" s="9"/>
      <c r="E43" s="9"/>
      <c r="F43" s="9"/>
      <c r="G43" s="9"/>
      <c r="H43" s="8"/>
      <c r="I43" s="8"/>
      <c r="J43" s="8"/>
      <c r="K43" s="8"/>
      <c r="L43" s="6"/>
    </row>
    <row r="44" s="1" customFormat="true" spans="1:12">
      <c r="A44" s="6"/>
      <c r="B44" s="7"/>
      <c r="C44" s="8"/>
      <c r="D44" s="9"/>
      <c r="E44" s="9"/>
      <c r="F44" s="9"/>
      <c r="G44" s="9"/>
      <c r="H44" s="8"/>
      <c r="I44" s="8"/>
      <c r="J44" s="8"/>
      <c r="K44" s="8"/>
      <c r="L44" s="6"/>
    </row>
    <row r="45" s="1" customFormat="true" spans="1:12">
      <c r="A45" s="6"/>
      <c r="B45" s="7"/>
      <c r="C45" s="8"/>
      <c r="D45" s="9"/>
      <c r="E45" s="9"/>
      <c r="F45" s="9"/>
      <c r="G45" s="9"/>
      <c r="H45" s="8"/>
      <c r="I45" s="8"/>
      <c r="J45" s="8"/>
      <c r="K45" s="8"/>
      <c r="L45" s="6"/>
    </row>
  </sheetData>
  <mergeCells count="26">
    <mergeCell ref="A1:O1"/>
    <mergeCell ref="D2:G2"/>
    <mergeCell ref="I2:K2"/>
    <mergeCell ref="M2:O2"/>
    <mergeCell ref="A4:C4"/>
    <mergeCell ref="A2:A3"/>
    <mergeCell ref="A5:A8"/>
    <mergeCell ref="A9:A11"/>
    <mergeCell ref="A12:A13"/>
    <mergeCell ref="A14:A15"/>
    <mergeCell ref="A16:A18"/>
    <mergeCell ref="A19:A22"/>
    <mergeCell ref="A23:A31"/>
    <mergeCell ref="A32:A39"/>
    <mergeCell ref="B2:B3"/>
    <mergeCell ref="B5:B8"/>
    <mergeCell ref="B9:B11"/>
    <mergeCell ref="B12:B13"/>
    <mergeCell ref="B14:B15"/>
    <mergeCell ref="B16:B18"/>
    <mergeCell ref="B19:B22"/>
    <mergeCell ref="B23:B31"/>
    <mergeCell ref="B32:B39"/>
    <mergeCell ref="C2:C3"/>
    <mergeCell ref="H2:H3"/>
    <mergeCell ref="L2:L3"/>
  </mergeCells>
  <pageMargins left="0.708333333333333" right="0.708333333333333" top="0.747916666666667" bottom="0.747916666666667" header="0.314583333333333" footer="0.314583333333333"/>
  <pageSetup paperSize="9" scale="84" firstPageNumber="26" fitToHeight="0" orientation="landscape" useFirstPageNumber="tru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表1</vt:lpstr>
      <vt:lpstr>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雷秀文</cp:lastModifiedBy>
  <dcterms:created xsi:type="dcterms:W3CDTF">2006-09-17T00:00:00Z</dcterms:created>
  <cp:lastPrinted>2022-07-12T01:52:00Z</cp:lastPrinted>
  <dcterms:modified xsi:type="dcterms:W3CDTF">2022-11-30T15:02:08Z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8EB0AADF49C540AAAA1FCDC73E1BC97C</vt:lpwstr>
  </property>
  <property fmtid="{D5CDD505-2E9C-101B-9397-08002B2CF9AE}" pid="3" name="KSOProductBuildVer">
    <vt:lpwstr>2052-11.8.2.10552</vt:lpwstr>
  </property>
</Properties>
</file>