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00" windowHeight="13275" activeTab="0"/>
  </bookViews>
  <sheets>
    <sheet name="17一般收入" sheetId="1" r:id="rId1"/>
  </sheets>
  <externalReferences>
    <externalReference r:id="rId4"/>
  </externalReferences>
  <definedNames>
    <definedName name="_xlnm.Print_Area" localSheetId="0">'17一般收入'!$A$1:$G$32</definedName>
    <definedName name="_xlnm.Print_Titles">$2:$7</definedName>
    <definedName name="收入科目">'[1]收入科目表'!$E$6:$E$45</definedName>
    <definedName name="支出科目">'[1]支出科目表'!$D$6:$D$67</definedName>
    <definedName name="总表">#N/A</definedName>
  </definedNames>
  <calcPr fullCalcOnLoad="1"/>
</workbook>
</file>

<file path=xl/sharedStrings.xml><?xml version="1.0" encoding="utf-8"?>
<sst xmlns="http://schemas.openxmlformats.org/spreadsheetml/2006/main" count="51" uniqueCount="50">
  <si>
    <t>表1</t>
  </si>
  <si>
    <t>单位：万元</t>
  </si>
  <si>
    <t>项    目</t>
  </si>
  <si>
    <t>2016年               收入完成数</t>
  </si>
  <si>
    <t>2016年折算
新口径后
收入完成数</t>
  </si>
  <si>
    <t>2017年预算数　</t>
  </si>
  <si>
    <t>收入数</t>
  </si>
  <si>
    <t>增减额</t>
  </si>
  <si>
    <t>比增%</t>
  </si>
  <si>
    <t>同口径
比增%</t>
  </si>
  <si>
    <t>一、地方一般公共预算收入</t>
  </si>
  <si>
    <t>1、税收收入</t>
  </si>
  <si>
    <t>增值税</t>
  </si>
  <si>
    <t>营业税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</si>
  <si>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</si>
  <si>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</si>
  <si>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</si>
  <si>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</si>
  <si>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</si>
  <si>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</si>
  <si>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</si>
  <si>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</si>
  <si>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</si>
  <si>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</si>
  <si>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</si>
  <si>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其他税收收入</t>
  </si>
  <si>
    <t>2、非税收入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</si>
  <si>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</si>
  <si>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</si>
  <si>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</si>
  <si>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</si>
  <si>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</si>
  <si>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</si>
  <si>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</si>
  <si>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</si>
  <si>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二、中央一般公共预算收入</t>
  </si>
  <si>
    <t>三、一般公共预算总收入</t>
  </si>
  <si>
    <t>2017年</t>
  </si>
  <si>
    <t>　　　其中：水资源费收入</t>
  </si>
  <si>
    <t>　　　　　　教育费附加收入</t>
  </si>
  <si>
    <t>　　　　　　排污费收入</t>
  </si>
  <si>
    <t>矿产资源补偿费收入</t>
  </si>
  <si>
    <t>从地方土地出让收益计提的教育资金收入</t>
  </si>
  <si>
    <t>农田水利建设资金收入</t>
  </si>
  <si>
    <t>残疾人就业保障金收入</t>
  </si>
  <si>
    <t>森林植被恢复费收入</t>
  </si>
  <si>
    <t>育林基金收入</t>
  </si>
  <si>
    <t>其他专项收入</t>
  </si>
  <si>
    <t>公共租赁住房收入</t>
  </si>
  <si>
    <t>永泰县2017年一般公共预算收入表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</si>
</sst>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"/>
    <numFmt numFmtId="178" formatCode="0.0_ "/>
    <numFmt numFmtId="179" formatCode="0_ "/>
    <numFmt numFmtId="180" formatCode="#,##0_ "/>
    <numFmt numFmtId="181" formatCode="#,##0.00_ "/>
    <numFmt numFmtId="182" formatCode="0.0_);[Red]\(0.0\)"/>
    <numFmt numFmtId="183" formatCode="0.00_);[Red]\(0.00\)"/>
    <numFmt numFmtId="184" formatCode="0.00_ "/>
    <numFmt numFmtId="185" formatCode="0.000_ "/>
    <numFmt numFmtId="186" formatCode="_ &quot;¥&quot;* #,##0.00_ ;_ &quot;¥&quot;* \-#,##0.00_ ;_ &quot;¥&quot;* \-??_ ;_ @_ "/>
    <numFmt numFmtId="187" formatCode="_ &quot;¥&quot;* #,##0_ ;_ &quot;¥&quot;* \-#,##0_ ;_ &quot;¥&quot;* \-_ ;_ @_ "/>
    <numFmt numFmtId="188" formatCode="#,##0.000_ "/>
    <numFmt numFmtId="189" formatCode="0.0%"/>
    <numFmt numFmtId="190" formatCode="0.000%"/>
    <numFmt numFmtId="191" formatCode="0.0000%"/>
    <numFmt numFmtId="192" formatCode="0.00000%"/>
    <numFmt numFmtId="193" formatCode="0.000000%"/>
    <numFmt numFmtId="194" formatCode="0.000000_ "/>
    <numFmt numFmtId="195" formatCode="0.00000_ "/>
    <numFmt numFmtId="196" formatCode="0.0000_ "/>
  </numFmts>
  <fonts count="37">
    <font>
      <sz val="12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Courier"/>
      <family val="3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6"/>
      <name val="黑体"/>
      <family val="3"/>
    </font>
    <font>
      <sz val="11"/>
      <name val="仿宋_GB2312"/>
      <family val="3"/>
    </font>
    <font>
      <b/>
      <sz val="10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0"/>
      <name val="仿宋_GB2312"/>
      <family val="3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37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7" fillId="0" borderId="0">
      <alignment/>
      <protection/>
    </xf>
    <xf numFmtId="41" fontId="0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2" borderId="8" applyNumberFormat="0" applyAlignment="0" applyProtection="0"/>
    <xf numFmtId="0" fontId="24" fillId="7" borderId="5" applyNumberFormat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27" fillId="4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176" fontId="28" fillId="0" borderId="0" xfId="50" applyNumberFormat="1" applyFont="1" applyFill="1" applyAlignment="1" applyProtection="1">
      <alignment horizontal="center"/>
      <protection/>
    </xf>
    <xf numFmtId="0" fontId="0" fillId="0" borderId="0" xfId="51">
      <alignment vertical="center"/>
      <protection/>
    </xf>
    <xf numFmtId="176" fontId="29" fillId="0" borderId="0" xfId="50" applyNumberFormat="1" applyFont="1" applyFill="1" applyAlignment="1" applyProtection="1">
      <alignment horizontal="center"/>
      <protection/>
    </xf>
    <xf numFmtId="176" fontId="30" fillId="0" borderId="0" xfId="50" applyNumberFormat="1" applyFont="1" applyFill="1" applyAlignment="1" applyProtection="1">
      <alignment horizontal="right" vertical="center"/>
      <protection/>
    </xf>
    <xf numFmtId="176" fontId="31" fillId="0" borderId="0" xfId="50" applyNumberFormat="1" applyFont="1" applyFill="1" applyAlignment="1" applyProtection="1">
      <alignment horizontal="left" vertical="center"/>
      <protection/>
    </xf>
    <xf numFmtId="176" fontId="30" fillId="0" borderId="0" xfId="50" applyNumberFormat="1" applyFont="1" applyFill="1" applyAlignment="1" applyProtection="1">
      <alignment horizontal="center" vertical="center"/>
      <protection/>
    </xf>
    <xf numFmtId="176" fontId="32" fillId="0" borderId="10" xfId="50" applyNumberFormat="1" applyFont="1" applyFill="1" applyBorder="1" applyAlignment="1">
      <alignment horizontal="center" vertical="center"/>
      <protection/>
    </xf>
    <xf numFmtId="176" fontId="32" fillId="0" borderId="10" xfId="50" applyNumberFormat="1" applyFont="1" applyFill="1" applyBorder="1" applyAlignment="1" applyProtection="1">
      <alignment horizontal="center" vertical="center" wrapText="1"/>
      <protection/>
    </xf>
    <xf numFmtId="176" fontId="32" fillId="0" borderId="11" xfId="50" applyNumberFormat="1" applyFont="1" applyFill="1" applyBorder="1" applyAlignment="1" applyProtection="1">
      <alignment horizontal="center" vertical="center"/>
      <protection/>
    </xf>
    <xf numFmtId="176" fontId="32" fillId="0" borderId="12" xfId="50" applyNumberFormat="1" applyFont="1" applyFill="1" applyBorder="1" applyAlignment="1" applyProtection="1">
      <alignment horizontal="center" vertical="center"/>
      <protection/>
    </xf>
    <xf numFmtId="176" fontId="32" fillId="0" borderId="13" xfId="50" applyNumberFormat="1" applyFont="1" applyFill="1" applyBorder="1" applyAlignment="1" applyProtection="1">
      <alignment horizontal="center" vertical="center"/>
      <protection/>
    </xf>
    <xf numFmtId="176" fontId="32" fillId="0" borderId="10" xfId="50" applyNumberFormat="1" applyFont="1" applyFill="1" applyBorder="1" applyAlignment="1" applyProtection="1">
      <alignment horizontal="center" vertical="center"/>
      <protection/>
    </xf>
    <xf numFmtId="0" fontId="32" fillId="0" borderId="10" xfId="51" applyFont="1" applyBorder="1" applyAlignment="1">
      <alignment horizontal="center" vertical="center"/>
      <protection/>
    </xf>
    <xf numFmtId="0" fontId="32" fillId="0" borderId="10" xfId="51" applyFont="1" applyBorder="1" applyAlignment="1">
      <alignment horizontal="center" vertical="center" wrapText="1"/>
      <protection/>
    </xf>
    <xf numFmtId="0" fontId="33" fillId="12" borderId="10" xfId="51" applyFont="1" applyFill="1" applyBorder="1" applyAlignment="1">
      <alignment vertical="center" wrapText="1"/>
      <protection/>
    </xf>
    <xf numFmtId="180" fontId="34" fillId="0" borderId="10" xfId="50" applyNumberFormat="1" applyFont="1" applyFill="1" applyBorder="1" applyAlignment="1" applyProtection="1">
      <alignment horizontal="right" vertical="center" shrinkToFit="1"/>
      <protection/>
    </xf>
    <xf numFmtId="189" fontId="32" fillId="0" borderId="10" xfId="51" applyNumberFormat="1" applyFont="1" applyBorder="1" applyAlignment="1">
      <alignment horizontal="right" vertical="center" shrinkToFit="1"/>
      <protection/>
    </xf>
    <xf numFmtId="0" fontId="32" fillId="0" borderId="0" xfId="51" applyFont="1">
      <alignment vertical="center"/>
      <protection/>
    </xf>
    <xf numFmtId="180" fontId="32" fillId="0" borderId="0" xfId="51" applyNumberFormat="1" applyFont="1">
      <alignment vertical="center"/>
      <protection/>
    </xf>
    <xf numFmtId="0" fontId="32" fillId="0" borderId="10" xfId="51" applyNumberFormat="1" applyFont="1" applyFill="1" applyBorder="1" applyAlignment="1" applyProtection="1">
      <alignment horizontal="left" vertical="center" wrapText="1" indent="1"/>
      <protection/>
    </xf>
    <xf numFmtId="179" fontId="34" fillId="0" borderId="10" xfId="50" applyNumberFormat="1" applyFont="1" applyFill="1" applyBorder="1" applyAlignment="1" applyProtection="1">
      <alignment horizontal="right" vertical="center"/>
      <protection/>
    </xf>
    <xf numFmtId="180" fontId="0" fillId="0" borderId="10" xfId="0" applyNumberFormat="1" applyFont="1" applyFill="1" applyBorder="1" applyAlignment="1" applyProtection="1">
      <alignment vertical="center" shrinkToFit="1"/>
      <protection locked="0"/>
    </xf>
    <xf numFmtId="0" fontId="35" fillId="0" borderId="10" xfId="51" applyNumberFormat="1" applyFont="1" applyFill="1" applyBorder="1" applyAlignment="1" applyProtection="1">
      <alignment horizontal="left" vertical="center" wrapText="1" indent="1"/>
      <protection/>
    </xf>
    <xf numFmtId="0" fontId="32" fillId="0" borderId="0" xfId="51" applyFont="1" applyAlignment="1">
      <alignment horizontal="center" vertical="center"/>
      <protection/>
    </xf>
    <xf numFmtId="58" fontId="32" fillId="0" borderId="0" xfId="51" applyNumberFormat="1" applyFont="1">
      <alignment vertical="center"/>
      <protection/>
    </xf>
    <xf numFmtId="179" fontId="34" fillId="0" borderId="10" xfId="50" applyNumberFormat="1" applyFont="1" applyFill="1" applyBorder="1" applyAlignment="1" applyProtection="1">
      <alignment horizontal="right" vertical="center" shrinkToFit="1"/>
      <protection/>
    </xf>
    <xf numFmtId="179" fontId="36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10" xfId="51" applyFont="1" applyBorder="1" applyAlignment="1">
      <alignment horizontal="right" vertical="center"/>
      <protection/>
    </xf>
    <xf numFmtId="179" fontId="0" fillId="0" borderId="10" xfId="51" applyNumberFormat="1" applyBorder="1">
      <alignment vertical="center"/>
      <protection/>
    </xf>
    <xf numFmtId="0" fontId="0" fillId="0" borderId="0" xfId="51" applyFont="1">
      <alignment vertical="center"/>
      <protection/>
    </xf>
  </cellXfs>
  <cellStyles count="8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_x0000__x0002__x0001_(_x0002_?_x0000__x0000__x0000_?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;&gt;_x000E__x0000__x0000_&#13;_x0001_趺璩_x0001_?怾兡_x0002_[YZ^__x001F__x0007_?鴀兡_x0002_[YZ^__x001F__x0007_X稀_x0016__x0000_ _x0006__x0008__x0000__x0008__x0006__x000C__x0000_鲂?_x0006__x0000_下?&#10;泅些遳?&amp;_x0000_&gt;_x0000_蛈葖炫~_x0014_兦_x0003_婱??w祴F_x000C_媀_x0004_媣&#10;嶧_x000E_孷_x0002_信信" xfId="16"/>
    <cellStyle name="_(汇总1201）2013年市本级建设项目情况表" xfId="17"/>
    <cellStyle name="_(汇总初步定稿）2014年市本级建设项目情况表(汇总1220）" xfId="18"/>
    <cellStyle name="_2011年项目情况表(表八定稿）" xfId="19"/>
    <cellStyle name="_2011年项目情况表(定稿）" xfId="20"/>
    <cellStyle name="_人大草案2010年1.10" xfId="21"/>
    <cellStyle name="20% - 强调文字颜色 1" xfId="22"/>
    <cellStyle name="20% - 强调文字颜色 2" xfId="23"/>
    <cellStyle name="20% - 强调文字颜色 3" xfId="24"/>
    <cellStyle name="20% - 强调文字颜色 4" xfId="25"/>
    <cellStyle name="20% - 强调文字颜色 5" xfId="26"/>
    <cellStyle name="20% - 强调文字颜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60% - 强调文字颜色 1" xfId="34"/>
    <cellStyle name="60% - 强调文字颜色 2" xfId="35"/>
    <cellStyle name="60% - 强调文字颜色 3" xfId="36"/>
    <cellStyle name="60% - 强调文字颜色 4" xfId="37"/>
    <cellStyle name="60% - 强调文字颜色 5" xfId="38"/>
    <cellStyle name="60% - 强调文字颜色 6" xfId="39"/>
    <cellStyle name="no dec" xfId="40"/>
    <cellStyle name="Normal_APR" xfId="41"/>
    <cellStyle name="Percent" xfId="42"/>
    <cellStyle name="标题" xfId="43"/>
    <cellStyle name="标题 1" xfId="44"/>
    <cellStyle name="标题 2" xfId="45"/>
    <cellStyle name="标题 3" xfId="46"/>
    <cellStyle name="标题 4" xfId="47"/>
    <cellStyle name="标题_2009指标下达结转总表" xfId="48"/>
    <cellStyle name="差" xfId="49"/>
    <cellStyle name="常规_Sheet1" xfId="50"/>
    <cellStyle name="常规_预算报告附表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普通_97-917" xfId="62"/>
    <cellStyle name="千分位[0]_laroux" xfId="63"/>
    <cellStyle name="千分位_97-917" xfId="64"/>
    <cellStyle name="千位[0]_1" xfId="65"/>
    <cellStyle name="千位_1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未定义" xfId="78"/>
    <cellStyle name="Followed Hyperlink" xfId="79"/>
    <cellStyle name="注释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9044;&#31639;&#31185;&#36164;&#26009;\&#36130;&#25919;&#39044;&#31639;&#36164;&#26009;2015&#24180;\&#19978;&#32423;&#26377;&#20851;&#36164;&#26009;\&#31119;&#24030;&#24066;2014&#24180;&#22269;&#26377;&#36164;&#26412;&#32463;&#33829;&#25910;&#25903;&#39044;&#31639;&#34920;(&#24066;&#22269;&#36164;&#22996;)&#24314;&#35758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"/>
      <sheetName val="附表2"/>
      <sheetName val="收入科目表"/>
      <sheetName val="支出科目表"/>
      <sheetName val="附表1汇总"/>
      <sheetName val="附表2汇总"/>
      <sheetName val="Sheet1"/>
    </sheetNames>
    <sheetDataSet>
      <sheetData sheetId="3">
        <row r="6">
          <cell r="E6" t="str">
            <v>103060102金融企业利润收入</v>
          </cell>
        </row>
        <row r="7">
          <cell r="E7" t="str">
            <v>103060104石油石化企业利润收入</v>
          </cell>
        </row>
        <row r="8">
          <cell r="E8" t="str">
            <v>103060105电力企业利润收入</v>
          </cell>
        </row>
        <row r="9">
          <cell r="E9" t="str">
            <v>103060106电信企业利润收入</v>
          </cell>
        </row>
        <row r="10">
          <cell r="E10" t="str">
            <v>103060107煤炭企业利润收入</v>
          </cell>
        </row>
        <row r="11">
          <cell r="E11" t="str">
            <v>103060108有色冶金采掘企业利润收入</v>
          </cell>
        </row>
        <row r="12">
          <cell r="E12" t="str">
            <v>103060109钢铁企业利润收入</v>
          </cell>
        </row>
        <row r="13">
          <cell r="E13" t="str">
            <v>103060112化工企业利润收入</v>
          </cell>
        </row>
        <row r="14">
          <cell r="E14" t="str">
            <v>103060113运输企业利润收入</v>
          </cell>
        </row>
        <row r="15">
          <cell r="E15" t="str">
            <v>103060114电子企业利润收入</v>
          </cell>
        </row>
        <row r="16">
          <cell r="E16" t="str">
            <v>103060115机械企业利润收入</v>
          </cell>
        </row>
        <row r="17">
          <cell r="E17" t="str">
            <v>103060116投资服务企业利润收入</v>
          </cell>
        </row>
        <row r="18">
          <cell r="E18" t="str">
            <v>103060117纺织轻工企业利润收入</v>
          </cell>
        </row>
        <row r="19">
          <cell r="E19" t="str">
            <v>103060118贸易企业利润收入</v>
          </cell>
        </row>
        <row r="20">
          <cell r="E20" t="str">
            <v>103060119建筑施工企业利润收入</v>
          </cell>
        </row>
        <row r="21">
          <cell r="E21" t="str">
            <v>103060120房地产企业利润收入</v>
          </cell>
        </row>
        <row r="22">
          <cell r="E22" t="str">
            <v>103060121建材企业利润收入</v>
          </cell>
        </row>
        <row r="23">
          <cell r="E23" t="str">
            <v>103060122境外企业利润收入</v>
          </cell>
        </row>
        <row r="24">
          <cell r="E24" t="str">
            <v>103060123对外合作企业利润收入</v>
          </cell>
        </row>
        <row r="25">
          <cell r="E25" t="str">
            <v>103060124医药企业利润收入</v>
          </cell>
        </row>
        <row r="26">
          <cell r="E26" t="str">
            <v>103060125农林牧渔企业利润收入</v>
          </cell>
        </row>
        <row r="27">
          <cell r="E27" t="str">
            <v>103060126邮政企业利润收入</v>
          </cell>
        </row>
        <row r="28">
          <cell r="E28" t="str">
            <v>103060127军工企业利润收入</v>
          </cell>
        </row>
        <row r="29">
          <cell r="E29" t="str">
            <v>103060128转制科研院所利润收入</v>
          </cell>
        </row>
        <row r="30">
          <cell r="E30" t="str">
            <v>103060129地质勘查企业利润收入</v>
          </cell>
        </row>
        <row r="31">
          <cell r="E31" t="str">
            <v>103060130卫生体育福利企业利润收入</v>
          </cell>
        </row>
        <row r="32">
          <cell r="E32" t="str">
            <v>103060131教育文化广播企业利润收入</v>
          </cell>
        </row>
        <row r="33">
          <cell r="E33" t="str">
            <v>103060132科学研究企业利润收入</v>
          </cell>
        </row>
        <row r="34">
          <cell r="E34" t="str">
            <v>103060133机关社团所属企业利润收入</v>
          </cell>
        </row>
        <row r="35">
          <cell r="E35" t="str">
            <v>103060198其他国有资本经营预算企业利润收入</v>
          </cell>
        </row>
        <row r="36">
          <cell r="E36" t="str">
            <v>103060202国有控股公司股利、股息收入</v>
          </cell>
        </row>
        <row r="37">
          <cell r="E37" t="str">
            <v>103060203国有参股公司股利、股息收入</v>
          </cell>
        </row>
        <row r="38">
          <cell r="E38" t="str">
            <v>103060298其他国有资本经营预算企业股利、股息收入</v>
          </cell>
        </row>
        <row r="39">
          <cell r="E39" t="str">
            <v>103060304国有股权、股份转让收入</v>
          </cell>
        </row>
        <row r="40">
          <cell r="E40" t="str">
            <v>103060305国有独资企业产权转让收入</v>
          </cell>
        </row>
        <row r="41">
          <cell r="E41" t="str">
            <v>103060398其他国有资本经营预算企业产权转让收入</v>
          </cell>
        </row>
        <row r="42">
          <cell r="E42" t="str">
            <v>103060401国有股权、股份清算收入</v>
          </cell>
        </row>
        <row r="43">
          <cell r="E43" t="str">
            <v>103060402国有独资企业清算收入</v>
          </cell>
        </row>
        <row r="44">
          <cell r="E44" t="str">
            <v>103060498其他国有资本经营预算企业清算收入</v>
          </cell>
        </row>
        <row r="45">
          <cell r="E45" t="str">
            <v>1030698其他国有资本经营预算收入</v>
          </cell>
        </row>
      </sheetData>
      <sheetData sheetId="4">
        <row r="6">
          <cell r="D6" t="str">
            <v>2055101国有经济结构调整支出</v>
          </cell>
        </row>
        <row r="7">
          <cell r="D7" t="str">
            <v>2055102重点项目支出</v>
          </cell>
        </row>
        <row r="8">
          <cell r="D8" t="str">
            <v>2055103产业升级与发展支出</v>
          </cell>
        </row>
        <row r="9">
          <cell r="D9" t="str">
            <v>2055104境外投资及对外经济技术合作支出</v>
          </cell>
        </row>
        <row r="10">
          <cell r="D10" t="str">
            <v>2055105困难企业职工补助支出</v>
          </cell>
        </row>
        <row r="11">
          <cell r="D11" t="str">
            <v>2055199其他国有资本经营预算支出</v>
          </cell>
        </row>
        <row r="12">
          <cell r="D12" t="str">
            <v>2065101国有经济结构调整支出</v>
          </cell>
        </row>
        <row r="13">
          <cell r="D13" t="str">
            <v>2065102重点项目支出</v>
          </cell>
        </row>
        <row r="14">
          <cell r="D14" t="str">
            <v>2065103产业升级与发展支出</v>
          </cell>
        </row>
        <row r="15">
          <cell r="D15" t="str">
            <v>2065104境外投资及对外经济技术合作支出</v>
          </cell>
        </row>
        <row r="16">
          <cell r="D16" t="str">
            <v>2065105困难企业职工补助支出</v>
          </cell>
        </row>
        <row r="17">
          <cell r="D17" t="str">
            <v>2065199其他国有资本经营预算支出</v>
          </cell>
        </row>
        <row r="18">
          <cell r="D18" t="str">
            <v>2075101国有经济结构调整支出</v>
          </cell>
        </row>
        <row r="19">
          <cell r="D19" t="str">
            <v>2075102重点项目支出</v>
          </cell>
        </row>
        <row r="20">
          <cell r="D20" t="str">
            <v>2075103产业升级与发展支出</v>
          </cell>
        </row>
        <row r="21">
          <cell r="D21" t="str">
            <v>2075104境外投资及对外经济技术合作支出</v>
          </cell>
        </row>
        <row r="22">
          <cell r="D22" t="str">
            <v>2075105困难企业职工补助支出</v>
          </cell>
        </row>
        <row r="23">
          <cell r="D23" t="str">
            <v>2075199其他国有资本经营预算支出</v>
          </cell>
        </row>
        <row r="24">
          <cell r="D24" t="str">
            <v>2080451国有资本经营预算补充基金支出</v>
          </cell>
        </row>
        <row r="25">
          <cell r="D25" t="str">
            <v>2115101国有经济结构调整支出</v>
          </cell>
        </row>
        <row r="26">
          <cell r="D26" t="str">
            <v>2115102重点项目支出</v>
          </cell>
        </row>
        <row r="27">
          <cell r="D27" t="str">
            <v>2115103产业升级与发展支出</v>
          </cell>
        </row>
        <row r="28">
          <cell r="D28" t="str">
            <v>2115104境外投资及对外经济技术合作支出</v>
          </cell>
        </row>
        <row r="29">
          <cell r="D29" t="str">
            <v>2115105困难企业职工补助支出</v>
          </cell>
        </row>
        <row r="30">
          <cell r="D30" t="str">
            <v>2115199其他国有资本经营预算支出</v>
          </cell>
        </row>
        <row r="31">
          <cell r="D31" t="str">
            <v>2125101国有经济结构调整支出</v>
          </cell>
        </row>
        <row r="32">
          <cell r="D32" t="str">
            <v>2125102重点项目支出</v>
          </cell>
        </row>
        <row r="33">
          <cell r="D33" t="str">
            <v>2125103产业升级与发展支出</v>
          </cell>
        </row>
        <row r="34">
          <cell r="D34" t="str">
            <v>2125104境外投资及对外经济技术合作支出</v>
          </cell>
        </row>
        <row r="35">
          <cell r="D35" t="str">
            <v>2125105困难企业职工补助支出</v>
          </cell>
        </row>
        <row r="36">
          <cell r="D36" t="str">
            <v>2125199其他国有资本经营预算支出</v>
          </cell>
        </row>
        <row r="37">
          <cell r="D37" t="str">
            <v>2135101国有经济结构调整支出</v>
          </cell>
        </row>
        <row r="38">
          <cell r="D38" t="str">
            <v>2135102重点项目支出</v>
          </cell>
        </row>
        <row r="39">
          <cell r="D39" t="str">
            <v>2135103产业升级与发展支出</v>
          </cell>
        </row>
        <row r="40">
          <cell r="D40" t="str">
            <v>2135104境外投资及对外经济技术合作支出</v>
          </cell>
        </row>
        <row r="41">
          <cell r="D41" t="str">
            <v>2135105困难企业职工补助支出</v>
          </cell>
        </row>
        <row r="42">
          <cell r="D42" t="str">
            <v>2135199其他国有资本经营预算支出</v>
          </cell>
        </row>
        <row r="43">
          <cell r="D43" t="str">
            <v>2145101国有经济结构调整支出</v>
          </cell>
        </row>
        <row r="44">
          <cell r="D44" t="str">
            <v>2145102重点项目支出</v>
          </cell>
        </row>
        <row r="45">
          <cell r="D45" t="str">
            <v>2145103产业升级与发展支出</v>
          </cell>
        </row>
        <row r="46">
          <cell r="D46" t="str">
            <v>2145104境外投资及对外经济技术合作支出</v>
          </cell>
        </row>
        <row r="47">
          <cell r="D47" t="str">
            <v>2145105困难企业职工补助支出</v>
          </cell>
        </row>
        <row r="48">
          <cell r="D48" t="str">
            <v>2145199其他国有资本经营预算支出</v>
          </cell>
        </row>
        <row r="49">
          <cell r="D49" t="str">
            <v>2155101国有经济结构调整支出</v>
          </cell>
        </row>
        <row r="50">
          <cell r="D50" t="str">
            <v>2155102重点项目支出</v>
          </cell>
        </row>
        <row r="51">
          <cell r="D51" t="str">
            <v>2155103产业升级与发展支出</v>
          </cell>
        </row>
        <row r="52">
          <cell r="D52" t="str">
            <v>2155104境外投资及对外经济技术合作支出</v>
          </cell>
        </row>
        <row r="53">
          <cell r="D53" t="str">
            <v>2155105困难企业职工补助支出</v>
          </cell>
        </row>
        <row r="54">
          <cell r="D54" t="str">
            <v>2155199其他国有资本经营预算支出</v>
          </cell>
        </row>
        <row r="55">
          <cell r="D55" t="str">
            <v>2165101国有经济结构调整支出</v>
          </cell>
        </row>
        <row r="56">
          <cell r="D56" t="str">
            <v>2165102重点项目支出</v>
          </cell>
        </row>
        <row r="57">
          <cell r="D57" t="str">
            <v>2165103产业升级与发展支出</v>
          </cell>
        </row>
        <row r="58">
          <cell r="D58" t="str">
            <v>2165104境外投资及对外经济技术合作支出</v>
          </cell>
        </row>
        <row r="59">
          <cell r="D59" t="str">
            <v>2165105困难企业职工补助支出</v>
          </cell>
        </row>
        <row r="60">
          <cell r="D60" t="str">
            <v>2165199其他国有资本经营预算支出</v>
          </cell>
        </row>
        <row r="61">
          <cell r="D61" t="str">
            <v>2295101国有经济结构调整支出</v>
          </cell>
        </row>
        <row r="62">
          <cell r="D62" t="str">
            <v>2295102重点项目支出</v>
          </cell>
        </row>
        <row r="63">
          <cell r="D63" t="str">
            <v>2295103产业升级与发展支出</v>
          </cell>
        </row>
        <row r="64">
          <cell r="D64" t="str">
            <v>2295104境外投资及对外经济技术合作支出</v>
          </cell>
        </row>
        <row r="65">
          <cell r="D65" t="str">
            <v>2295105困难企业职工补助支出</v>
          </cell>
        </row>
        <row r="66">
          <cell r="D66" t="str">
            <v>2295199其他国有资本经营预算支出</v>
          </cell>
        </row>
        <row r="67">
          <cell r="D67" t="str">
            <v>2300803国有资本经营预算调出资金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47"/>
  <sheetViews>
    <sheetView showZeros="0" tabSelected="1" zoomScaleSheetLayoutView="85" workbookViewId="0" topLeftCell="A1">
      <pane ySplit="6" topLeftCell="BM7" activePane="bottomLeft" state="frozen"/>
      <selection pane="topLeft" activeCell="A1" sqref="A1"/>
      <selection pane="bottomLeft" activeCell="C8" sqref="C8"/>
    </sheetView>
  </sheetViews>
  <sheetFormatPr defaultColWidth="9.00390625" defaultRowHeight="24" customHeight="1"/>
  <cols>
    <col min="1" max="1" width="30.00390625" style="2" customWidth="1"/>
    <col min="2" max="3" width="12.125" style="2" customWidth="1"/>
    <col min="4" max="7" width="10.125" style="2" customWidth="1"/>
    <col min="8" max="16384" width="9.00390625" style="2" customWidth="1"/>
  </cols>
  <sheetData>
    <row r="1" spans="1:7" ht="24" customHeight="1">
      <c r="A1" s="1" t="s">
        <v>49</v>
      </c>
      <c r="B1" s="1"/>
      <c r="C1" s="1"/>
      <c r="D1" s="1"/>
      <c r="E1" s="1"/>
      <c r="F1" s="1"/>
      <c r="G1" s="1"/>
    </row>
    <row r="2" spans="1:7" ht="19.5" customHeight="1">
      <c r="A2" s="3"/>
      <c r="B2" s="3"/>
      <c r="C2" s="3"/>
      <c r="D2" s="3"/>
      <c r="E2" s="3"/>
      <c r="G2" s="4" t="s">
        <v>0</v>
      </c>
    </row>
    <row r="3" spans="1:7" ht="19.5" customHeight="1">
      <c r="A3" s="5"/>
      <c r="B3" s="6"/>
      <c r="C3" s="6"/>
      <c r="D3" s="6"/>
      <c r="E3" s="6"/>
      <c r="G3" s="6" t="s">
        <v>1</v>
      </c>
    </row>
    <row r="4" spans="1:7" ht="24" customHeight="1">
      <c r="A4" s="7" t="s">
        <v>2</v>
      </c>
      <c r="B4" s="8" t="s">
        <v>3</v>
      </c>
      <c r="C4" s="8" t="s">
        <v>4</v>
      </c>
      <c r="D4" s="9" t="s">
        <v>5</v>
      </c>
      <c r="E4" s="10"/>
      <c r="F4" s="10"/>
      <c r="G4" s="11"/>
    </row>
    <row r="5" spans="1:7" ht="33.75" customHeight="1">
      <c r="A5" s="7"/>
      <c r="B5" s="8"/>
      <c r="C5" s="8"/>
      <c r="D5" s="12" t="s">
        <v>6</v>
      </c>
      <c r="E5" s="12" t="s">
        <v>7</v>
      </c>
      <c r="F5" s="13" t="s">
        <v>8</v>
      </c>
      <c r="G5" s="14" t="s">
        <v>9</v>
      </c>
    </row>
    <row r="6" spans="1:7" ht="24" customHeight="1">
      <c r="A6" s="15" t="s">
        <v>10</v>
      </c>
      <c r="B6" s="16">
        <f>+B7+B22</f>
        <v>79000</v>
      </c>
      <c r="C6" s="16">
        <f>+C7+C22</f>
        <v>74901</v>
      </c>
      <c r="D6" s="16">
        <f>+D7+D22</f>
        <v>80910</v>
      </c>
      <c r="E6" s="16">
        <f>+E7+E22</f>
        <v>1910</v>
      </c>
      <c r="F6" s="17">
        <f aca="true" t="shared" si="0" ref="F6:F20">+E6/B6</f>
        <v>0.024177215189873418</v>
      </c>
      <c r="G6" s="17">
        <f>+D6/C6-1</f>
        <v>0.080225898185605</v>
      </c>
    </row>
    <row r="7" spans="1:7" ht="24" customHeight="1">
      <c r="A7" s="15" t="s">
        <v>11</v>
      </c>
      <c r="B7" s="16">
        <f>SUM(B8:B21)</f>
        <v>56100</v>
      </c>
      <c r="C7" s="16">
        <f>SUM(C8:C21)</f>
        <v>52001</v>
      </c>
      <c r="D7" s="16">
        <f>SUM(D8:D21)</f>
        <v>61610</v>
      </c>
      <c r="E7" s="16">
        <f>SUM(E8:E21)</f>
        <v>5510</v>
      </c>
      <c r="F7" s="17">
        <f t="shared" si="0"/>
        <v>0.0982174688057041</v>
      </c>
      <c r="G7" s="17">
        <f>+D7/C7-1</f>
        <v>0.18478490798253877</v>
      </c>
    </row>
    <row r="8" spans="1:7" ht="24" customHeight="1">
      <c r="A8" s="20" t="s">
        <v>12</v>
      </c>
      <c r="B8" s="21">
        <v>11943</v>
      </c>
      <c r="C8" s="21">
        <f>11543+12668-(6334-1425)-150+960+400</f>
        <v>20512</v>
      </c>
      <c r="D8" s="22">
        <f>23860+600-500-550</f>
        <v>23410</v>
      </c>
      <c r="E8" s="16">
        <f aca="true" t="shared" si="1" ref="E8:E20">+D8-B8</f>
        <v>11467</v>
      </c>
      <c r="F8" s="17">
        <f t="shared" si="0"/>
        <v>0.9601440174160596</v>
      </c>
      <c r="G8" s="17">
        <f>+D8/C8-1</f>
        <v>0.14128315132605307</v>
      </c>
    </row>
    <row r="9" spans="1:7" ht="24" customHeight="1">
      <c r="A9" s="20" t="s">
        <v>13</v>
      </c>
      <c r="B9" s="21">
        <v>12668</v>
      </c>
      <c r="C9" s="21"/>
      <c r="D9" s="22"/>
      <c r="E9" s="16">
        <f t="shared" si="1"/>
        <v>-12668</v>
      </c>
      <c r="F9" s="17">
        <f t="shared" si="0"/>
        <v>-1</v>
      </c>
      <c r="G9" s="17"/>
    </row>
    <row r="10" spans="1:7" ht="24" customHeight="1">
      <c r="A10" s="20" t="s">
        <v>14</v>
      </c>
      <c r="B10" s="21">
        <v>11016</v>
      </c>
      <c r="C10" s="21">
        <v>11016</v>
      </c>
      <c r="D10" s="22">
        <f>11350-100-500+180+340-460</f>
        <v>10810</v>
      </c>
      <c r="E10" s="16">
        <f t="shared" si="1"/>
        <v>-206</v>
      </c>
      <c r="F10" s="17">
        <f t="shared" si="0"/>
        <v>-0.01870007262164125</v>
      </c>
      <c r="G10" s="17">
        <f aca="true" t="shared" si="2" ref="G10:G20">+D10/C10-1</f>
        <v>-0.018700072621641195</v>
      </c>
    </row>
    <row r="11" spans="1:7" ht="24" customHeight="1">
      <c r="A11" s="20" t="s">
        <v>15</v>
      </c>
      <c r="B11" s="21">
        <v>1843</v>
      </c>
      <c r="C11" s="21">
        <v>1843</v>
      </c>
      <c r="D11" s="22">
        <v>1960</v>
      </c>
      <c r="E11" s="16">
        <f t="shared" si="1"/>
        <v>117</v>
      </c>
      <c r="F11" s="17">
        <f t="shared" si="0"/>
        <v>0.06348345089527943</v>
      </c>
      <c r="G11" s="17">
        <f t="shared" si="2"/>
        <v>0.06348345089527951</v>
      </c>
    </row>
    <row r="12" spans="1:7" ht="24" customHeight="1">
      <c r="A12" s="20" t="s">
        <v>16</v>
      </c>
      <c r="B12" s="21">
        <v>150</v>
      </c>
      <c r="C12" s="21">
        <v>150</v>
      </c>
      <c r="D12" s="22">
        <v>150</v>
      </c>
      <c r="E12" s="16">
        <f t="shared" si="1"/>
        <v>0</v>
      </c>
      <c r="F12" s="17">
        <f t="shared" si="0"/>
        <v>0</v>
      </c>
      <c r="G12" s="17">
        <f t="shared" si="2"/>
        <v>0</v>
      </c>
    </row>
    <row r="13" spans="1:7" ht="24" customHeight="1">
      <c r="A13" s="20" t="s">
        <v>17</v>
      </c>
      <c r="B13" s="21">
        <v>2005</v>
      </c>
      <c r="C13" s="21">
        <v>2005</v>
      </c>
      <c r="D13" s="22">
        <v>2300</v>
      </c>
      <c r="E13" s="16">
        <f t="shared" si="1"/>
        <v>295</v>
      </c>
      <c r="F13" s="17">
        <f t="shared" si="0"/>
        <v>0.14713216957605985</v>
      </c>
      <c r="G13" s="17">
        <f t="shared" si="2"/>
        <v>0.1471321695760599</v>
      </c>
    </row>
    <row r="14" spans="1:7" ht="24" customHeight="1">
      <c r="A14" s="20" t="s">
        <v>18</v>
      </c>
      <c r="B14" s="21">
        <v>1085</v>
      </c>
      <c r="C14" s="21">
        <v>1085</v>
      </c>
      <c r="D14" s="22">
        <v>1430</v>
      </c>
      <c r="E14" s="16">
        <f t="shared" si="1"/>
        <v>345</v>
      </c>
      <c r="F14" s="17">
        <f t="shared" si="0"/>
        <v>0.31797235023041476</v>
      </c>
      <c r="G14" s="17">
        <f t="shared" si="2"/>
        <v>0.3179723502304148</v>
      </c>
    </row>
    <row r="15" spans="1:7" ht="24" customHeight="1">
      <c r="A15" s="20" t="s">
        <v>19</v>
      </c>
      <c r="B15" s="21">
        <v>905</v>
      </c>
      <c r="C15" s="21">
        <v>905</v>
      </c>
      <c r="D15" s="22">
        <v>1050</v>
      </c>
      <c r="E15" s="16">
        <f t="shared" si="1"/>
        <v>145</v>
      </c>
      <c r="F15" s="17">
        <f t="shared" si="0"/>
        <v>0.16022099447513813</v>
      </c>
      <c r="G15" s="17">
        <f t="shared" si="2"/>
        <v>0.16022099447513805</v>
      </c>
    </row>
    <row r="16" spans="1:7" ht="24" customHeight="1">
      <c r="A16" s="20" t="s">
        <v>20</v>
      </c>
      <c r="B16" s="21">
        <v>287</v>
      </c>
      <c r="C16" s="21">
        <v>287</v>
      </c>
      <c r="D16" s="22">
        <v>460</v>
      </c>
      <c r="E16" s="16">
        <f t="shared" si="1"/>
        <v>173</v>
      </c>
      <c r="F16" s="17">
        <f t="shared" si="0"/>
        <v>0.6027874564459931</v>
      </c>
      <c r="G16" s="17">
        <f t="shared" si="2"/>
        <v>0.602787456445993</v>
      </c>
    </row>
    <row r="17" spans="1:7" ht="24" customHeight="1">
      <c r="A17" s="20" t="s">
        <v>21</v>
      </c>
      <c r="B17" s="21">
        <v>7241</v>
      </c>
      <c r="C17" s="21">
        <v>7241</v>
      </c>
      <c r="D17" s="22">
        <f>8960+1500</f>
        <v>10460</v>
      </c>
      <c r="E17" s="16">
        <f t="shared" si="1"/>
        <v>3219</v>
      </c>
      <c r="F17" s="17">
        <f t="shared" si="0"/>
        <v>0.4445518574782489</v>
      </c>
      <c r="G17" s="17">
        <f t="shared" si="2"/>
        <v>0.44455185747824877</v>
      </c>
    </row>
    <row r="18" spans="1:7" ht="24" customHeight="1">
      <c r="A18" s="20" t="s">
        <v>22</v>
      </c>
      <c r="B18" s="21">
        <v>373</v>
      </c>
      <c r="C18" s="21">
        <v>373</v>
      </c>
      <c r="D18" s="22">
        <v>510</v>
      </c>
      <c r="E18" s="16">
        <f t="shared" si="1"/>
        <v>137</v>
      </c>
      <c r="F18" s="17">
        <f t="shared" si="0"/>
        <v>0.3672922252010724</v>
      </c>
      <c r="G18" s="17">
        <f t="shared" si="2"/>
        <v>0.3672922252010724</v>
      </c>
    </row>
    <row r="19" spans="1:7" ht="24" customHeight="1">
      <c r="A19" s="20" t="s">
        <v>23</v>
      </c>
      <c r="B19" s="21">
        <v>4726</v>
      </c>
      <c r="C19" s="21">
        <v>4726</v>
      </c>
      <c r="D19" s="22">
        <f>6840-500+700</f>
        <v>7040</v>
      </c>
      <c r="E19" s="16">
        <f t="shared" si="1"/>
        <v>2314</v>
      </c>
      <c r="F19" s="17">
        <f t="shared" si="0"/>
        <v>0.48963182395260263</v>
      </c>
      <c r="G19" s="17">
        <f t="shared" si="2"/>
        <v>0.4896318239526025</v>
      </c>
    </row>
    <row r="20" spans="1:7" ht="24" customHeight="1">
      <c r="A20" s="20" t="s">
        <v>24</v>
      </c>
      <c r="B20" s="21">
        <v>1858</v>
      </c>
      <c r="C20" s="21">
        <v>1858</v>
      </c>
      <c r="D20" s="22">
        <v>2030</v>
      </c>
      <c r="E20" s="16">
        <f t="shared" si="1"/>
        <v>172</v>
      </c>
      <c r="F20" s="17">
        <f t="shared" si="0"/>
        <v>0.09257265877287406</v>
      </c>
      <c r="G20" s="17">
        <f t="shared" si="2"/>
        <v>0.09257265877287413</v>
      </c>
    </row>
    <row r="21" spans="1:7" ht="24" customHeight="1">
      <c r="A21" s="20" t="s">
        <v>25</v>
      </c>
      <c r="B21" s="16"/>
      <c r="C21" s="16"/>
      <c r="D21" s="16"/>
      <c r="E21" s="16"/>
      <c r="F21" s="17"/>
      <c r="G21" s="17"/>
    </row>
    <row r="22" spans="1:7" ht="24" customHeight="1">
      <c r="A22" s="15" t="s">
        <v>26</v>
      </c>
      <c r="B22" s="16">
        <f>SUM(B23:B30)</f>
        <v>22900</v>
      </c>
      <c r="C22" s="16">
        <f>SUM(C23:C30)</f>
        <v>22900</v>
      </c>
      <c r="D22" s="16">
        <f>SUM(D23:D30)</f>
        <v>19300</v>
      </c>
      <c r="E22" s="16">
        <f>SUM(E23:E30)</f>
        <v>-3600</v>
      </c>
      <c r="F22" s="17">
        <f>+E22/B22</f>
        <v>-0.1572052401746725</v>
      </c>
      <c r="G22" s="17">
        <f>+D22/C22-1</f>
        <v>-0.15720524017467252</v>
      </c>
    </row>
    <row r="23" spans="1:7" ht="24" customHeight="1">
      <c r="A23" s="20" t="s">
        <v>27</v>
      </c>
      <c r="B23" s="21">
        <v>7192</v>
      </c>
      <c r="C23" s="21">
        <v>7192</v>
      </c>
      <c r="D23" s="22">
        <v>7700</v>
      </c>
      <c r="E23" s="16">
        <f aca="true" t="shared" si="3" ref="E23:E32">+D23-B23</f>
        <v>508</v>
      </c>
      <c r="F23" s="17">
        <f>+E23/B23</f>
        <v>0.07063403781979978</v>
      </c>
      <c r="G23" s="17">
        <f>+D23/C23-1</f>
        <v>0.07063403781979982</v>
      </c>
    </row>
    <row r="24" spans="1:7" ht="24" customHeight="1">
      <c r="A24" s="20" t="s">
        <v>28</v>
      </c>
      <c r="B24" s="21">
        <v>6255</v>
      </c>
      <c r="C24" s="21">
        <v>6255</v>
      </c>
      <c r="D24" s="22">
        <v>5400</v>
      </c>
      <c r="E24" s="16">
        <f t="shared" si="3"/>
        <v>-855</v>
      </c>
      <c r="F24" s="17">
        <f>+E24/B24</f>
        <v>-0.1366906474820144</v>
      </c>
      <c r="G24" s="17">
        <f>+D24/C24-1</f>
        <v>-0.13669064748201443</v>
      </c>
    </row>
    <row r="25" spans="1:7" ht="24" customHeight="1">
      <c r="A25" s="20" t="s">
        <v>29</v>
      </c>
      <c r="B25" s="21">
        <v>1098</v>
      </c>
      <c r="C25" s="21">
        <v>1098</v>
      </c>
      <c r="D25" s="22">
        <v>1200</v>
      </c>
      <c r="E25" s="16">
        <f t="shared" si="3"/>
        <v>102</v>
      </c>
      <c r="F25" s="17">
        <f>+E25/B25</f>
        <v>0.09289617486338798</v>
      </c>
      <c r="G25" s="17">
        <f>+D25/C25-1</f>
        <v>0.09289617486338808</v>
      </c>
    </row>
    <row r="26" spans="1:7" ht="24" customHeight="1">
      <c r="A26" s="20" t="s">
        <v>30</v>
      </c>
      <c r="B26" s="21">
        <v>0</v>
      </c>
      <c r="C26" s="21">
        <v>0</v>
      </c>
      <c r="D26" s="22">
        <v>0</v>
      </c>
      <c r="E26" s="16">
        <f t="shared" si="3"/>
        <v>0</v>
      </c>
      <c r="F26" s="17"/>
      <c r="G26" s="17"/>
    </row>
    <row r="27" spans="1:7" ht="24" customHeight="1">
      <c r="A27" s="23" t="s">
        <v>31</v>
      </c>
      <c r="B27" s="21">
        <v>5530</v>
      </c>
      <c r="C27" s="21">
        <v>5530</v>
      </c>
      <c r="D27" s="22">
        <v>4700</v>
      </c>
      <c r="E27" s="16">
        <f t="shared" si="3"/>
        <v>-830</v>
      </c>
      <c r="F27" s="17">
        <f aca="true" t="shared" si="4" ref="F27:F32">+E27/B27</f>
        <v>-0.15009041591320071</v>
      </c>
      <c r="G27" s="17">
        <f aca="true" t="shared" si="5" ref="G27:G32">+D27/C27-1</f>
        <v>-0.15009041591320071</v>
      </c>
    </row>
    <row r="28" spans="1:7" ht="24" customHeight="1">
      <c r="A28" s="20" t="s">
        <v>32</v>
      </c>
      <c r="B28" s="21">
        <v>2632</v>
      </c>
      <c r="C28" s="21">
        <v>2632</v>
      </c>
      <c r="D28" s="22"/>
      <c r="E28" s="16">
        <f t="shared" si="3"/>
        <v>-2632</v>
      </c>
      <c r="F28" s="17">
        <f t="shared" si="4"/>
        <v>-1</v>
      </c>
      <c r="G28" s="17">
        <f t="shared" si="5"/>
        <v>-1</v>
      </c>
    </row>
    <row r="29" spans="1:7" ht="24" customHeight="1">
      <c r="A29" s="20" t="s">
        <v>33</v>
      </c>
      <c r="B29" s="21">
        <v>28</v>
      </c>
      <c r="C29" s="21">
        <v>28</v>
      </c>
      <c r="D29" s="22"/>
      <c r="E29" s="16">
        <f t="shared" si="3"/>
        <v>-28</v>
      </c>
      <c r="F29" s="17">
        <f t="shared" si="4"/>
        <v>-1</v>
      </c>
      <c r="G29" s="17">
        <f t="shared" si="5"/>
        <v>-1</v>
      </c>
    </row>
    <row r="30" spans="1:7" ht="24" customHeight="1">
      <c r="A30" s="20" t="s">
        <v>34</v>
      </c>
      <c r="B30" s="21">
        <v>165</v>
      </c>
      <c r="C30" s="21">
        <v>165</v>
      </c>
      <c r="D30" s="22">
        <v>300</v>
      </c>
      <c r="E30" s="16">
        <f t="shared" si="3"/>
        <v>135</v>
      </c>
      <c r="F30" s="17">
        <f t="shared" si="4"/>
        <v>0.8181818181818182</v>
      </c>
      <c r="G30" s="17">
        <f t="shared" si="5"/>
        <v>0.8181818181818181</v>
      </c>
    </row>
    <row r="31" spans="1:7" ht="24" customHeight="1">
      <c r="A31" s="15" t="s">
        <v>35</v>
      </c>
      <c r="B31" s="21">
        <v>34300</v>
      </c>
      <c r="C31" s="21">
        <v>38399</v>
      </c>
      <c r="D31" s="16">
        <f>+D8+D10/0.4*0.6+D11/0.4*0.6+25</f>
        <v>42590</v>
      </c>
      <c r="E31" s="16">
        <f t="shared" si="3"/>
        <v>8290</v>
      </c>
      <c r="F31" s="17">
        <f t="shared" si="4"/>
        <v>0.24169096209912536</v>
      </c>
      <c r="G31" s="17">
        <f t="shared" si="5"/>
        <v>0.10914346727779378</v>
      </c>
    </row>
    <row r="32" spans="1:7" ht="24" customHeight="1">
      <c r="A32" s="15" t="s">
        <v>36</v>
      </c>
      <c r="B32" s="16">
        <f>+B31+B6</f>
        <v>113300</v>
      </c>
      <c r="C32" s="16">
        <f>+C31+C6</f>
        <v>113300</v>
      </c>
      <c r="D32" s="16">
        <f>+D31+D6</f>
        <v>123500</v>
      </c>
      <c r="E32" s="16">
        <f t="shared" si="3"/>
        <v>10200</v>
      </c>
      <c r="F32" s="17">
        <f t="shared" si="4"/>
        <v>0.09002647837599294</v>
      </c>
      <c r="G32" s="17">
        <f t="shared" si="5"/>
        <v>0.09002647837599298</v>
      </c>
    </row>
    <row r="33" spans="2:7" ht="24" customHeight="1">
      <c r="B33" s="18"/>
      <c r="C33" s="18"/>
      <c r="D33" s="18"/>
      <c r="E33" s="18"/>
      <c r="F33" s="18"/>
      <c r="G33" s="18"/>
    </row>
    <row r="34" spans="2:7" ht="24" customHeight="1">
      <c r="B34" s="24"/>
      <c r="C34" s="24"/>
      <c r="E34" s="18"/>
      <c r="F34" s="25"/>
      <c r="G34" s="25"/>
    </row>
    <row r="35" spans="2:7" ht="24" customHeight="1">
      <c r="B35" s="19"/>
      <c r="C35" s="19"/>
      <c r="D35" s="24" t="s">
        <v>37</v>
      </c>
      <c r="E35" s="18"/>
      <c r="F35" s="18"/>
      <c r="G35" s="18"/>
    </row>
    <row r="36" spans="1:7" ht="24" customHeight="1">
      <c r="A36" s="20" t="s">
        <v>27</v>
      </c>
      <c r="B36" s="26"/>
      <c r="C36" s="26"/>
      <c r="D36" s="27">
        <f>SUM(D37:D46)</f>
        <v>7700</v>
      </c>
      <c r="E36" s="18"/>
      <c r="F36" s="18"/>
      <c r="G36" s="18"/>
    </row>
    <row r="37" spans="1:4" ht="24" customHeight="1">
      <c r="A37" s="28" t="s">
        <v>38</v>
      </c>
      <c r="B37" s="26"/>
      <c r="C37" s="26"/>
      <c r="D37" s="29">
        <v>700</v>
      </c>
    </row>
    <row r="38" spans="1:4" ht="24" customHeight="1">
      <c r="A38" s="28" t="s">
        <v>39</v>
      </c>
      <c r="B38" s="26"/>
      <c r="C38" s="26"/>
      <c r="D38" s="29">
        <v>1330</v>
      </c>
    </row>
    <row r="39" spans="1:4" ht="24" customHeight="1">
      <c r="A39" s="28" t="s">
        <v>40</v>
      </c>
      <c r="B39" s="26"/>
      <c r="C39" s="26"/>
      <c r="D39" s="29">
        <v>100</v>
      </c>
    </row>
    <row r="40" spans="1:4" ht="24" customHeight="1">
      <c r="A40" s="28" t="s">
        <v>41</v>
      </c>
      <c r="B40" s="26"/>
      <c r="C40" s="26"/>
      <c r="D40" s="29"/>
    </row>
    <row r="41" spans="1:4" ht="24" customHeight="1">
      <c r="A41" s="28" t="s">
        <v>42</v>
      </c>
      <c r="B41" s="29"/>
      <c r="C41" s="29"/>
      <c r="D41" s="29">
        <v>1600</v>
      </c>
    </row>
    <row r="42" spans="1:4" ht="24" customHeight="1">
      <c r="A42" s="28" t="s">
        <v>43</v>
      </c>
      <c r="B42" s="29"/>
      <c r="C42" s="29"/>
      <c r="D42" s="29">
        <v>800</v>
      </c>
    </row>
    <row r="43" spans="1:4" ht="24" customHeight="1">
      <c r="A43" s="28" t="s">
        <v>44</v>
      </c>
      <c r="B43" s="29"/>
      <c r="C43" s="29"/>
      <c r="D43" s="29">
        <v>160</v>
      </c>
    </row>
    <row r="44" spans="1:4" ht="24" customHeight="1">
      <c r="A44" s="28" t="s">
        <v>45</v>
      </c>
      <c r="B44" s="29"/>
      <c r="C44" s="29"/>
      <c r="D44" s="29">
        <v>2980</v>
      </c>
    </row>
    <row r="45" spans="1:4" ht="24" customHeight="1">
      <c r="A45" s="28" t="s">
        <v>46</v>
      </c>
      <c r="B45" s="29"/>
      <c r="C45" s="29"/>
      <c r="D45" s="29">
        <v>0</v>
      </c>
    </row>
    <row r="46" spans="1:4" ht="24" customHeight="1">
      <c r="A46" s="28" t="s">
        <v>47</v>
      </c>
      <c r="B46" s="29"/>
      <c r="C46" s="29"/>
      <c r="D46" s="29">
        <v>30</v>
      </c>
    </row>
    <row r="47" ht="24" customHeight="1">
      <c r="A47" s="30" t="s">
        <v>48</v>
      </c>
    </row>
  </sheetData>
  <mergeCells count="5">
    <mergeCell ref="A4:A5"/>
    <mergeCell ref="B4:B5"/>
    <mergeCell ref="A1:G1"/>
    <mergeCell ref="D4:G4"/>
    <mergeCell ref="C4:C5"/>
  </mergeCells>
  <dataValidations count="1">
    <dataValidation type="whole" allowBlank="1" showInputMessage="1" showErrorMessage="1" sqref="D36 D23:D30 D8:D20">
      <formula1>-99999999</formula1>
      <formula2>99999999</formula2>
    </dataValidation>
  </dataValidations>
  <printOptions horizontalCentered="1"/>
  <pageMargins left="0.5905511811023623" right="0.35433070866141736" top="0.7874015748031497" bottom="0.3937007874015748" header="0" footer="0"/>
  <pageSetup firstPageNumber="10" useFirstPageNumber="1"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YTCZYS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null,null,预算经办</dc:creator>
  <cp:keywords/>
  <dc:description/>
  <cp:lastModifiedBy>null,null,预算经办</cp:lastModifiedBy>
  <dcterms:created xsi:type="dcterms:W3CDTF">2017-01-17T10:36:43Z</dcterms:created>
  <dcterms:modified xsi:type="dcterms:W3CDTF">2017-01-17T10:40:48Z</dcterms:modified>
  <cp:category/>
  <cp:version/>
  <cp:contentType/>
  <cp:contentStatus/>
</cp:coreProperties>
</file>