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1000" activeTab="1"/>
  </bookViews>
  <sheets>
    <sheet name="封面" sheetId="1" r:id="rId1"/>
    <sheet name="附表1-1" sheetId="2" r:id="rId2"/>
    <sheet name="附表1-2" sheetId="3" r:id="rId3"/>
    <sheet name="附表1-3" sheetId="4" r:id="rId4"/>
    <sheet name="附表1-4" sheetId="5" r:id="rId5"/>
    <sheet name="附表1-5" sheetId="6" r:id="rId6"/>
    <sheet name="附表1-6" sheetId="7" r:id="rId7"/>
    <sheet name="附表1-7" sheetId="8" r:id="rId8"/>
    <sheet name="附表1-8" sheetId="9" r:id="rId9"/>
    <sheet name="附表1-9" sheetId="10" r:id="rId10"/>
    <sheet name="附表1-10" sheetId="11" r:id="rId11"/>
    <sheet name="附表1-11" sheetId="12" r:id="rId12"/>
    <sheet name="附表1-12" sheetId="13" r:id="rId13"/>
    <sheet name="附表1-13" sheetId="14" r:id="rId14"/>
    <sheet name="附表1-14" sheetId="15" r:id="rId15"/>
    <sheet name="附表1-15" sheetId="16" r:id="rId16"/>
    <sheet name="附表1-16" sheetId="17" r:id="rId17"/>
    <sheet name="附表1-17" sheetId="18" r:id="rId18"/>
    <sheet name="附表1-18" sheetId="19" r:id="rId19"/>
    <sheet name="附表1-19" sheetId="37" r:id="rId20"/>
    <sheet name="附表1-20" sheetId="38" r:id="rId21"/>
    <sheet name="附表1-21" sheetId="40" r:id="rId22"/>
    <sheet name="附表1-22" sheetId="39" r:id="rId23"/>
    <sheet name="附表1-23" sheetId="24" r:id="rId24"/>
    <sheet name="附表2-1" sheetId="41" r:id="rId25"/>
    <sheet name="附表2-2" sheetId="42" r:id="rId26"/>
    <sheet name="附表2-3" sheetId="43" r:id="rId27"/>
    <sheet name="附表2-4" sheetId="44" r:id="rId28"/>
  </sheets>
  <externalReferences>
    <externalReference r:id="rId29"/>
    <externalReference r:id="rId30"/>
    <externalReference r:id="rId31"/>
    <externalReference r:id="rId32"/>
  </externalReferences>
  <definedNames>
    <definedName name="_xlnm._FilterDatabase" localSheetId="2" hidden="1">'附表1-2'!$A$4:$D$46</definedName>
    <definedName name="_xlnm._FilterDatabase" localSheetId="6" hidden="1">'附表1-6'!$A$4:$D$80</definedName>
    <definedName name="_xlnm._FilterDatabase" localSheetId="17" hidden="1">'附表1-17'!$A$4:$D$25</definedName>
    <definedName name="_xlnm._FilterDatabase" localSheetId="4" hidden="1">'附表1-4'!$A$4:$D$494</definedName>
    <definedName name="_Order1" hidden="1">255</definedName>
    <definedName name="_Order2" hidden="1">255</definedName>
    <definedName name="Database" localSheetId="12">#REF!</definedName>
    <definedName name="Database" localSheetId="3">#REF!</definedName>
    <definedName name="Database" localSheetId="7">#REF!</definedName>
    <definedName name="Database">#REF!</definedName>
    <definedName name="database2" localSheetId="12">#REF!</definedName>
    <definedName name="database2" localSheetId="3">#REF!</definedName>
    <definedName name="database2" localSheetId="7">#REF!</definedName>
    <definedName name="database2">#REF!</definedName>
    <definedName name="database3" localSheetId="12">#REF!</definedName>
    <definedName name="database3" localSheetId="3">#REF!</definedName>
    <definedName name="database3" localSheetId="7">#REF!</definedName>
    <definedName name="database3">#REF!</definedName>
    <definedName name="gxxe2003">'[1]P1012001'!$A$6:$E$117</definedName>
    <definedName name="hhhh" localSheetId="12">#REF!</definedName>
    <definedName name="hhhh" localSheetId="3">#REF!</definedName>
    <definedName name="hhhh" localSheetId="7">#REF!</definedName>
    <definedName name="hhhh">#REF!</definedName>
    <definedName name="kkkk" localSheetId="12">#REF!</definedName>
    <definedName name="kkkk" localSheetId="3">#REF!</definedName>
    <definedName name="kkkk" localSheetId="7">#REF!</definedName>
    <definedName name="kkkk">#REF!</definedName>
    <definedName name="_xlnm.Print_Area" localSheetId="0">封面!$A$1:$B$32</definedName>
    <definedName name="_xlnm.Print_Titles" localSheetId="1">'附表1-1'!$4:$4</definedName>
    <definedName name="_xlnm.Print_Titles" localSheetId="12">'附表1-12'!$1:$4</definedName>
    <definedName name="_xlnm.Print_Titles" localSheetId="13">'附表1-13'!$4:$4</definedName>
    <definedName name="_xlnm.Print_Titles" localSheetId="16">'附表1-16'!$1:$4</definedName>
    <definedName name="_xlnm.Print_Titles" localSheetId="17">'附表1-17'!$4:$4</definedName>
    <definedName name="_xlnm.Print_Titles" localSheetId="18">'附表1-18'!$4:$4</definedName>
    <definedName name="_xlnm.Print_Titles" localSheetId="2">'附表1-2'!$4:$4</definedName>
    <definedName name="_xlnm.Print_Titles" localSheetId="23">'附表1-23'!$4:$5</definedName>
    <definedName name="_xlnm.Print_Titles" localSheetId="3">'附表1-3'!$1:$4</definedName>
    <definedName name="_xlnm.Print_Titles" localSheetId="4">'附表1-4'!$4:$4</definedName>
    <definedName name="_xlnm.Print_Titles" localSheetId="5">'附表1-5'!$1:$4</definedName>
    <definedName name="_xlnm.Print_Titles" localSheetId="6">'附表1-6'!$4:$4</definedName>
    <definedName name="_xlnm.Print_Titles" localSheetId="7">'附表1-7'!$4:$4</definedName>
    <definedName name="_xlnm.Print_Titles" localSheetId="9">'附表1-9'!$1:$4</definedName>
    <definedName name="_xlnm.Print_Titles">#N/A</definedName>
    <definedName name="UU" localSheetId="12">#REF!</definedName>
    <definedName name="UU" localSheetId="3">#REF!</definedName>
    <definedName name="UU" localSheetId="7">#REF!</definedName>
    <definedName name="UU">#REF!</definedName>
    <definedName name="YY" localSheetId="12">#REF!</definedName>
    <definedName name="YY" localSheetId="3">#REF!</definedName>
    <definedName name="YY" localSheetId="7">#REF!</definedName>
    <definedName name="YY">#REF!</definedName>
    <definedName name="地区名称" localSheetId="12">#REF!</definedName>
    <definedName name="地区名称" localSheetId="3">#REF!</definedName>
    <definedName name="地区名称" localSheetId="7">#REF!</definedName>
    <definedName name="地区名称">#REF!</definedName>
    <definedName name="福州" localSheetId="12">#REF!</definedName>
    <definedName name="福州" localSheetId="3">#REF!</definedName>
    <definedName name="福州" localSheetId="7">#REF!</definedName>
    <definedName name="福州">#REF!</definedName>
    <definedName name="汇率" localSheetId="12">#REF!</definedName>
    <definedName name="汇率" localSheetId="3">#REF!</definedName>
    <definedName name="汇率" localSheetId="7">#REF!</definedName>
    <definedName name="汇率">#REF!</definedName>
    <definedName name="全额差额比例" localSheetId="12">'[2]C01-1'!#REF!</definedName>
    <definedName name="全额差额比例" localSheetId="3">'[2]C01-1'!#REF!</definedName>
    <definedName name="全额差额比例" localSheetId="7">'[2]C01-1'!#REF!</definedName>
    <definedName name="全额差额比例" localSheetId="8">'[2]C01-1'!#REF!</definedName>
    <definedName name="全额差额比例">'[2]C01-1'!#REF!</definedName>
    <definedName name="生产列1" localSheetId="12">#REF!</definedName>
    <definedName name="生产列1" localSheetId="3">#REF!</definedName>
    <definedName name="生产列1" localSheetId="7">#REF!</definedName>
    <definedName name="生产列1">#REF!</definedName>
    <definedName name="生产列11" localSheetId="12">#REF!</definedName>
    <definedName name="生产列11" localSheetId="3">#REF!</definedName>
    <definedName name="生产列11" localSheetId="7">#REF!</definedName>
    <definedName name="生产列11">#REF!</definedName>
    <definedName name="生产列15" localSheetId="12">#REF!</definedName>
    <definedName name="生产列15" localSheetId="3">#REF!</definedName>
    <definedName name="生产列15" localSheetId="7">#REF!</definedName>
    <definedName name="生产列15">#REF!</definedName>
    <definedName name="生产列16" localSheetId="12">#REF!</definedName>
    <definedName name="生产列16" localSheetId="3">#REF!</definedName>
    <definedName name="生产列16" localSheetId="7">#REF!</definedName>
    <definedName name="生产列16">#REF!</definedName>
    <definedName name="生产列17" localSheetId="12">#REF!</definedName>
    <definedName name="生产列17" localSheetId="3">#REF!</definedName>
    <definedName name="生产列17" localSheetId="7">#REF!</definedName>
    <definedName name="生产列17">#REF!</definedName>
    <definedName name="生产列19" localSheetId="12">#REF!</definedName>
    <definedName name="生产列19" localSheetId="3">#REF!</definedName>
    <definedName name="生产列19" localSheetId="7">#REF!</definedName>
    <definedName name="生产列19">#REF!</definedName>
    <definedName name="生产列2" localSheetId="12">#REF!</definedName>
    <definedName name="生产列2" localSheetId="3">#REF!</definedName>
    <definedName name="生产列2" localSheetId="7">#REF!</definedName>
    <definedName name="生产列2">#REF!</definedName>
    <definedName name="生产列20" localSheetId="12">#REF!</definedName>
    <definedName name="生产列20" localSheetId="3">#REF!</definedName>
    <definedName name="生产列20" localSheetId="7">#REF!</definedName>
    <definedName name="生产列20">#REF!</definedName>
    <definedName name="生产列3" localSheetId="12">#REF!</definedName>
    <definedName name="生产列3" localSheetId="3">#REF!</definedName>
    <definedName name="生产列3" localSheetId="7">#REF!</definedName>
    <definedName name="生产列3">#REF!</definedName>
    <definedName name="生产列4" localSheetId="12">#REF!</definedName>
    <definedName name="生产列4" localSheetId="3">#REF!</definedName>
    <definedName name="生产列4" localSheetId="7">#REF!</definedName>
    <definedName name="生产列4">#REF!</definedName>
    <definedName name="生产列5" localSheetId="12">#REF!</definedName>
    <definedName name="生产列5" localSheetId="3">#REF!</definedName>
    <definedName name="生产列5" localSheetId="7">#REF!</definedName>
    <definedName name="生产列5">#REF!</definedName>
    <definedName name="生产列6" localSheetId="12">#REF!</definedName>
    <definedName name="生产列6" localSheetId="3">#REF!</definedName>
    <definedName name="生产列6" localSheetId="7">#REF!</definedName>
    <definedName name="生产列6">#REF!</definedName>
    <definedName name="生产列7" localSheetId="12">#REF!</definedName>
    <definedName name="生产列7" localSheetId="3">#REF!</definedName>
    <definedName name="生产列7" localSheetId="7">#REF!</definedName>
    <definedName name="生产列7">#REF!</definedName>
    <definedName name="生产列8" localSheetId="12">#REF!</definedName>
    <definedName name="生产列8" localSheetId="3">#REF!</definedName>
    <definedName name="生产列8" localSheetId="7">#REF!</definedName>
    <definedName name="生产列8">#REF!</definedName>
    <definedName name="生产列9" localSheetId="12">#REF!</definedName>
    <definedName name="生产列9" localSheetId="3">#REF!</definedName>
    <definedName name="生产列9" localSheetId="7">#REF!</definedName>
    <definedName name="生产列9">#REF!</definedName>
    <definedName name="生产期" localSheetId="12">#REF!</definedName>
    <definedName name="生产期" localSheetId="3">#REF!</definedName>
    <definedName name="生产期" localSheetId="7">#REF!</definedName>
    <definedName name="生产期">#REF!</definedName>
    <definedName name="生产期1" localSheetId="12">#REF!</definedName>
    <definedName name="生产期1" localSheetId="3">#REF!</definedName>
    <definedName name="生产期1" localSheetId="7">#REF!</definedName>
    <definedName name="生产期1">#REF!</definedName>
    <definedName name="生产期11" localSheetId="12">#REF!</definedName>
    <definedName name="生产期11" localSheetId="3">#REF!</definedName>
    <definedName name="生产期11" localSheetId="7">#REF!</definedName>
    <definedName name="生产期11">#REF!</definedName>
    <definedName name="生产期15" localSheetId="12">#REF!</definedName>
    <definedName name="生产期15" localSheetId="3">#REF!</definedName>
    <definedName name="生产期15" localSheetId="7">#REF!</definedName>
    <definedName name="生产期15">#REF!</definedName>
    <definedName name="生产期16" localSheetId="12">#REF!</definedName>
    <definedName name="生产期16" localSheetId="3">#REF!</definedName>
    <definedName name="生产期16" localSheetId="7">#REF!</definedName>
    <definedName name="生产期16">#REF!</definedName>
    <definedName name="生产期17" localSheetId="12">#REF!</definedName>
    <definedName name="生产期17" localSheetId="3">#REF!</definedName>
    <definedName name="生产期17" localSheetId="7">#REF!</definedName>
    <definedName name="生产期17">#REF!</definedName>
    <definedName name="生产期19" localSheetId="12">#REF!</definedName>
    <definedName name="生产期19" localSheetId="3">#REF!</definedName>
    <definedName name="生产期19" localSheetId="7">#REF!</definedName>
    <definedName name="生产期19">#REF!</definedName>
    <definedName name="生产期2" localSheetId="12">#REF!</definedName>
    <definedName name="生产期2" localSheetId="3">#REF!</definedName>
    <definedName name="生产期2" localSheetId="7">#REF!</definedName>
    <definedName name="生产期2">#REF!</definedName>
    <definedName name="生产期20" localSheetId="12">#REF!</definedName>
    <definedName name="生产期20" localSheetId="3">#REF!</definedName>
    <definedName name="生产期20" localSheetId="7">#REF!</definedName>
    <definedName name="生产期20">#REF!</definedName>
    <definedName name="生产期3" localSheetId="12">#REF!</definedName>
    <definedName name="生产期3" localSheetId="3">#REF!</definedName>
    <definedName name="生产期3" localSheetId="7">#REF!</definedName>
    <definedName name="生产期3">#REF!</definedName>
    <definedName name="生产期4" localSheetId="12">#REF!</definedName>
    <definedName name="生产期4" localSheetId="3">#REF!</definedName>
    <definedName name="生产期4" localSheetId="7">#REF!</definedName>
    <definedName name="生产期4">#REF!</definedName>
    <definedName name="生产期5" localSheetId="12">#REF!</definedName>
    <definedName name="生产期5" localSheetId="3">#REF!</definedName>
    <definedName name="生产期5" localSheetId="7">#REF!</definedName>
    <definedName name="生产期5">#REF!</definedName>
    <definedName name="生产期6" localSheetId="12">#REF!</definedName>
    <definedName name="生产期6" localSheetId="3">#REF!</definedName>
    <definedName name="生产期6" localSheetId="7">#REF!</definedName>
    <definedName name="生产期6">#REF!</definedName>
    <definedName name="生产期7" localSheetId="12">#REF!</definedName>
    <definedName name="生产期7" localSheetId="3">#REF!</definedName>
    <definedName name="生产期7" localSheetId="7">#REF!</definedName>
    <definedName name="生产期7">#REF!</definedName>
    <definedName name="生产期8" localSheetId="12">#REF!</definedName>
    <definedName name="生产期8" localSheetId="3">#REF!</definedName>
    <definedName name="生产期8" localSheetId="7">#REF!</definedName>
    <definedName name="生产期8">#REF!</definedName>
    <definedName name="生产期9" localSheetId="12">#REF!</definedName>
    <definedName name="生产期9" localSheetId="3">#REF!</definedName>
    <definedName name="生产期9" localSheetId="7">#REF!</definedName>
    <definedName name="生产期9">#REF!</definedName>
    <definedName name="体制上解" localSheetId="12">#REF!</definedName>
    <definedName name="体制上解" localSheetId="3">#REF!</definedName>
    <definedName name="体制上解" localSheetId="7">#REF!</definedName>
    <definedName name="体制上解">#REF!</definedName>
    <definedName name="_xlnm._FilterDatabase" localSheetId="3" hidden="1">'附表1-3'!$A$4:$D$43</definedName>
    <definedName name="_xlnm._FilterDatabase" localSheetId="10" hidden="1">'附表1-10'!$A$4:$D$28</definedName>
    <definedName name="_xlnm._FilterDatabase" localSheetId="11" hidden="1">'附表1-11'!$A$4:$D$24</definedName>
    <definedName name="_xlnm._FilterDatabase" localSheetId="12" hidden="1">'附表1-12'!$A$4:$D$28</definedName>
    <definedName name="_xlnm._FilterDatabase" localSheetId="13" hidden="1">'附表1-13'!$A$4:$D$50</definedName>
    <definedName name="_xlnm._FilterDatabase" localSheetId="15" hidden="1">'附表1-15'!$A$3:$D$13</definedName>
    <definedName name="_xlnm._FilterDatabase" localSheetId="18" hidden="1">'附表1-18'!$A$4:$D$34</definedName>
    <definedName name="_xlnm._FilterDatabase" localSheetId="23" hidden="1">'附表1-23'!$A$5:$E$15</definedName>
    <definedName name="_xlnm.Print_Area" localSheetId="1">'附表1-1'!$A$1:$D$43</definedName>
    <definedName name="_xlnm.Print_Area" localSheetId="2">'附表1-2'!$A$1:$D$46</definedName>
    <definedName name="_xlnm.Print_Area" localSheetId="3">'附表1-3'!$A$1:$D$43</definedName>
    <definedName name="_xlnm.Print_Area" localSheetId="4">'附表1-4'!$A$1:$D$496</definedName>
    <definedName name="_xlnm.Print_Area" localSheetId="5">'附表1-5'!$A$1:$D$20</definedName>
    <definedName name="_xlnm.Print_Area" localSheetId="6">'附表1-6'!$A$1:$D$81</definedName>
    <definedName name="_xlnm.Print_Area" localSheetId="7">'附表1-7'!$A$1:$B$64</definedName>
    <definedName name="_xlnm.Print_Area" localSheetId="8">'附表1-8'!$A$1:$E$17</definedName>
    <definedName name="_xlnm.Print_Area" localSheetId="9">'附表1-9'!$A$1:$D$14</definedName>
    <definedName name="_xlnm.Print_Area" localSheetId="10">'附表1-10'!$A$1:$D$28</definedName>
    <definedName name="_xlnm.Print_Area" localSheetId="11">'附表1-11'!$A$1:$D$24</definedName>
    <definedName name="_xlnm.Print_Area" localSheetId="13">'附表1-13'!$A$1:$D$50</definedName>
    <definedName name="_xlnm.Print_Area" localSheetId="14">'附表1-14'!$A$1:$J$17</definedName>
    <definedName name="_xlnm.Print_Area" localSheetId="15">'附表1-15'!$A$1:$D$13</definedName>
    <definedName name="_xlnm.Print_Area" localSheetId="16">'附表1-16'!$A$1:$D$13</definedName>
    <definedName name="_xlnm.Print_Area" localSheetId="17">'附表1-17'!$A$1:$D$25</definedName>
    <definedName name="_xlnm.Print_Area" localSheetId="18">'附表1-18'!$A$1:$D$34</definedName>
    <definedName name="_xlnm.Print_Area" localSheetId="23">'附表1-23'!$A$1:$E$15</definedName>
    <definedName name="_xlnm._FilterDatabase" localSheetId="1" hidden="1">'附表1-1'!$A$4:$D$43</definedName>
    <definedName name="Database" localSheetId="19">#REF!</definedName>
    <definedName name="database2" localSheetId="19">#REF!</definedName>
    <definedName name="database3" localSheetId="19">#REF!</definedName>
    <definedName name="gxxe2003" localSheetId="19">'[3]P1012001'!$A$6:$E$117</definedName>
    <definedName name="hhhh" localSheetId="19">#REF!</definedName>
    <definedName name="kkkk" localSheetId="19">#REF!</definedName>
    <definedName name="UU" localSheetId="19">#REF!</definedName>
    <definedName name="YY" localSheetId="19">#REF!</definedName>
    <definedName name="地区名称" localSheetId="19">#REF!</definedName>
    <definedName name="福州" localSheetId="19">#REF!</definedName>
    <definedName name="汇率" localSheetId="19">#REF!</definedName>
    <definedName name="全额差额比例" localSheetId="19">'[4]C01-1'!#REF!</definedName>
    <definedName name="生产列1" localSheetId="19">#REF!</definedName>
    <definedName name="生产列11" localSheetId="19">#REF!</definedName>
    <definedName name="生产列15" localSheetId="19">#REF!</definedName>
    <definedName name="生产列16" localSheetId="19">#REF!</definedName>
    <definedName name="生产列17" localSheetId="19">#REF!</definedName>
    <definedName name="生产列19" localSheetId="19">#REF!</definedName>
    <definedName name="生产列2" localSheetId="19">#REF!</definedName>
    <definedName name="生产列20" localSheetId="19">#REF!</definedName>
    <definedName name="生产列3" localSheetId="19">#REF!</definedName>
    <definedName name="生产列4" localSheetId="19">#REF!</definedName>
    <definedName name="生产列5" localSheetId="19">#REF!</definedName>
    <definedName name="生产列6" localSheetId="19">#REF!</definedName>
    <definedName name="生产列7" localSheetId="19">#REF!</definedName>
    <definedName name="生产列8" localSheetId="19">#REF!</definedName>
    <definedName name="生产列9" localSheetId="19">#REF!</definedName>
    <definedName name="生产期" localSheetId="19">#REF!</definedName>
    <definedName name="生产期1" localSheetId="19">#REF!</definedName>
    <definedName name="生产期11" localSheetId="19">#REF!</definedName>
    <definedName name="生产期15" localSheetId="19">#REF!</definedName>
    <definedName name="生产期16" localSheetId="19">#REF!</definedName>
    <definedName name="生产期17" localSheetId="19">#REF!</definedName>
    <definedName name="生产期19" localSheetId="19">#REF!</definedName>
    <definedName name="生产期2" localSheetId="19">#REF!</definedName>
    <definedName name="生产期20" localSheetId="19">#REF!</definedName>
    <definedName name="生产期3" localSheetId="19">#REF!</definedName>
    <definedName name="生产期4" localSheetId="19">#REF!</definedName>
    <definedName name="生产期5" localSheetId="19">#REF!</definedName>
    <definedName name="生产期6" localSheetId="19">#REF!</definedName>
    <definedName name="生产期7" localSheetId="19">#REF!</definedName>
    <definedName name="生产期8" localSheetId="19">#REF!</definedName>
    <definedName name="生产期9" localSheetId="19">#REF!</definedName>
    <definedName name="体制上解" localSheetId="19">#REF!</definedName>
    <definedName name="_xlnm.Print_Area" localSheetId="19">'附表1-19'!$A$1:$D$16</definedName>
    <definedName name="Database" localSheetId="20">#REF!</definedName>
    <definedName name="database2" localSheetId="20">#REF!</definedName>
    <definedName name="database3" localSheetId="20">#REF!</definedName>
    <definedName name="gxxe2003" localSheetId="20">'[3]P1012001'!$A$6:$E$117</definedName>
    <definedName name="hhhh" localSheetId="20">#REF!</definedName>
    <definedName name="kkkk" localSheetId="20">#REF!</definedName>
    <definedName name="UU" localSheetId="20">#REF!</definedName>
    <definedName name="YY" localSheetId="20">#REF!</definedName>
    <definedName name="地区名称" localSheetId="20">#REF!</definedName>
    <definedName name="福州" localSheetId="20">#REF!</definedName>
    <definedName name="汇率" localSheetId="20">#REF!</definedName>
    <definedName name="全额差额比例" localSheetId="20">'[4]C01-1'!#REF!</definedName>
    <definedName name="生产列1" localSheetId="20">#REF!</definedName>
    <definedName name="生产列11" localSheetId="20">#REF!</definedName>
    <definedName name="生产列15" localSheetId="20">#REF!</definedName>
    <definedName name="生产列16" localSheetId="20">#REF!</definedName>
    <definedName name="生产列17" localSheetId="20">#REF!</definedName>
    <definedName name="生产列19" localSheetId="20">#REF!</definedName>
    <definedName name="生产列2" localSheetId="20">#REF!</definedName>
    <definedName name="生产列20" localSheetId="20">#REF!</definedName>
    <definedName name="生产列3" localSheetId="20">#REF!</definedName>
    <definedName name="生产列4" localSheetId="20">#REF!</definedName>
    <definedName name="生产列5" localSheetId="20">#REF!</definedName>
    <definedName name="生产列6" localSheetId="20">#REF!</definedName>
    <definedName name="生产列7" localSheetId="20">#REF!</definedName>
    <definedName name="生产列8" localSheetId="20">#REF!</definedName>
    <definedName name="生产列9" localSheetId="20">#REF!</definedName>
    <definedName name="生产期" localSheetId="20">#REF!</definedName>
    <definedName name="生产期1" localSheetId="20">#REF!</definedName>
    <definedName name="生产期11" localSheetId="20">#REF!</definedName>
    <definedName name="生产期15" localSheetId="20">#REF!</definedName>
    <definedName name="生产期16" localSheetId="20">#REF!</definedName>
    <definedName name="生产期17" localSheetId="20">#REF!</definedName>
    <definedName name="生产期19" localSheetId="20">#REF!</definedName>
    <definedName name="生产期2" localSheetId="20">#REF!</definedName>
    <definedName name="生产期20" localSheetId="20">#REF!</definedName>
    <definedName name="生产期3" localSheetId="20">#REF!</definedName>
    <definedName name="生产期4" localSheetId="20">#REF!</definedName>
    <definedName name="生产期5" localSheetId="20">#REF!</definedName>
    <definedName name="生产期6" localSheetId="20">#REF!</definedName>
    <definedName name="生产期7" localSheetId="20">#REF!</definedName>
    <definedName name="生产期8" localSheetId="20">#REF!</definedName>
    <definedName name="生产期9" localSheetId="20">#REF!</definedName>
    <definedName name="体制上解" localSheetId="20">#REF!</definedName>
    <definedName name="_xlnm.Print_Area" localSheetId="20">'附表1-20'!$A$1:$D$16</definedName>
    <definedName name="Database" localSheetId="22">#REF!</definedName>
    <definedName name="database2" localSheetId="22">#REF!</definedName>
    <definedName name="database3" localSheetId="22">#REF!</definedName>
    <definedName name="gxxe2003" localSheetId="22">'[3]P1012001'!$A$6:$E$117</definedName>
    <definedName name="hhhh" localSheetId="22">#REF!</definedName>
    <definedName name="kkkk" localSheetId="22">#REF!</definedName>
    <definedName name="UU" localSheetId="22">#REF!</definedName>
    <definedName name="YY" localSheetId="22">#REF!</definedName>
    <definedName name="地区名称" localSheetId="22">#REF!</definedName>
    <definedName name="福州" localSheetId="22">#REF!</definedName>
    <definedName name="汇率" localSheetId="22">#REF!</definedName>
    <definedName name="全额差额比例" localSheetId="22">'[4]C01-1'!#REF!</definedName>
    <definedName name="生产列1" localSheetId="22">#REF!</definedName>
    <definedName name="生产列11" localSheetId="22">#REF!</definedName>
    <definedName name="生产列15" localSheetId="22">#REF!</definedName>
    <definedName name="生产列16" localSheetId="22">#REF!</definedName>
    <definedName name="生产列17" localSheetId="22">#REF!</definedName>
    <definedName name="生产列19" localSheetId="22">#REF!</definedName>
    <definedName name="生产列2" localSheetId="22">#REF!</definedName>
    <definedName name="生产列20" localSheetId="22">#REF!</definedName>
    <definedName name="生产列3" localSheetId="22">#REF!</definedName>
    <definedName name="生产列4" localSheetId="22">#REF!</definedName>
    <definedName name="生产列5" localSheetId="22">#REF!</definedName>
    <definedName name="生产列6" localSheetId="22">#REF!</definedName>
    <definedName name="生产列7" localSheetId="22">#REF!</definedName>
    <definedName name="生产列8" localSheetId="22">#REF!</definedName>
    <definedName name="生产列9" localSheetId="22">#REF!</definedName>
    <definedName name="生产期" localSheetId="22">#REF!</definedName>
    <definedName name="生产期1" localSheetId="22">#REF!</definedName>
    <definedName name="生产期11" localSheetId="22">#REF!</definedName>
    <definedName name="生产期15" localSheetId="22">#REF!</definedName>
    <definedName name="生产期16" localSheetId="22">#REF!</definedName>
    <definedName name="生产期17" localSheetId="22">#REF!</definedName>
    <definedName name="生产期19" localSheetId="22">#REF!</definedName>
    <definedName name="生产期2" localSheetId="22">#REF!</definedName>
    <definedName name="生产期20" localSheetId="22">#REF!</definedName>
    <definedName name="生产期3" localSheetId="22">#REF!</definedName>
    <definedName name="生产期4" localSheetId="22">#REF!</definedName>
    <definedName name="生产期5" localSheetId="22">#REF!</definedName>
    <definedName name="生产期6" localSheetId="22">#REF!</definedName>
    <definedName name="生产期7" localSheetId="22">#REF!</definedName>
    <definedName name="生产期8" localSheetId="22">#REF!</definedName>
    <definedName name="生产期9" localSheetId="22">#REF!</definedName>
    <definedName name="体制上解" localSheetId="22">#REF!</definedName>
    <definedName name="_xlnm.Print_Area" localSheetId="22">'附表1-22'!$A$1:$D$49</definedName>
    <definedName name="Database" localSheetId="21">#REF!</definedName>
    <definedName name="database2" localSheetId="21">#REF!</definedName>
    <definedName name="database3" localSheetId="21">#REF!</definedName>
    <definedName name="gxxe2003" localSheetId="21">'[3]P1012001'!$A$6:$E$117</definedName>
    <definedName name="hhhh" localSheetId="21">#REF!</definedName>
    <definedName name="kkkk" localSheetId="21">#REF!</definedName>
    <definedName name="UU" localSheetId="21">#REF!</definedName>
    <definedName name="YY" localSheetId="21">#REF!</definedName>
    <definedName name="地区名称" localSheetId="21">#REF!</definedName>
    <definedName name="福州" localSheetId="21">#REF!</definedName>
    <definedName name="汇率" localSheetId="21">#REF!</definedName>
    <definedName name="全额差额比例" localSheetId="21">'[4]C01-1'!#REF!</definedName>
    <definedName name="生产列1" localSheetId="21">#REF!</definedName>
    <definedName name="生产列11" localSheetId="21">#REF!</definedName>
    <definedName name="生产列15" localSheetId="21">#REF!</definedName>
    <definedName name="生产列16" localSheetId="21">#REF!</definedName>
    <definedName name="生产列17" localSheetId="21">#REF!</definedName>
    <definedName name="生产列19" localSheetId="21">#REF!</definedName>
    <definedName name="生产列2" localSheetId="21">#REF!</definedName>
    <definedName name="生产列20" localSheetId="21">#REF!</definedName>
    <definedName name="生产列3" localSheetId="21">#REF!</definedName>
    <definedName name="生产列4" localSheetId="21">#REF!</definedName>
    <definedName name="生产列5" localSheetId="21">#REF!</definedName>
    <definedName name="生产列6" localSheetId="21">#REF!</definedName>
    <definedName name="生产列7" localSheetId="21">#REF!</definedName>
    <definedName name="生产列8" localSheetId="21">#REF!</definedName>
    <definedName name="生产列9" localSheetId="21">#REF!</definedName>
    <definedName name="生产期" localSheetId="21">#REF!</definedName>
    <definedName name="生产期1" localSheetId="21">#REF!</definedName>
    <definedName name="生产期11" localSheetId="21">#REF!</definedName>
    <definedName name="生产期15" localSheetId="21">#REF!</definedName>
    <definedName name="生产期16" localSheetId="21">#REF!</definedName>
    <definedName name="生产期17" localSheetId="21">#REF!</definedName>
    <definedName name="生产期19" localSheetId="21">#REF!</definedName>
    <definedName name="生产期2" localSheetId="21">#REF!</definedName>
    <definedName name="生产期20" localSheetId="21">#REF!</definedName>
    <definedName name="生产期3" localSheetId="21">#REF!</definedName>
    <definedName name="生产期4" localSheetId="21">#REF!</definedName>
    <definedName name="生产期5" localSheetId="21">#REF!</definedName>
    <definedName name="生产期6" localSheetId="21">#REF!</definedName>
    <definedName name="生产期7" localSheetId="21">#REF!</definedName>
    <definedName name="生产期8" localSheetId="21">#REF!</definedName>
    <definedName name="生产期9" localSheetId="21">#REF!</definedName>
    <definedName name="体制上解" localSheetId="21">#REF!</definedName>
    <definedName name="_xlnm.Print_Area" localSheetId="21">'附表1-21'!$A$1:$D$65</definedName>
    <definedName name="Database" localSheetId="24">#REF!</definedName>
    <definedName name="database2" localSheetId="24">#REF!</definedName>
    <definedName name="database3" localSheetId="24">#REF!</definedName>
    <definedName name="hhhh" localSheetId="24">#REF!</definedName>
    <definedName name="kkkk" localSheetId="24">#REF!</definedName>
    <definedName name="UU" localSheetId="24">#REF!</definedName>
    <definedName name="YY" localSheetId="24">#REF!</definedName>
    <definedName name="地区名称" localSheetId="24">#REF!</definedName>
    <definedName name="福州" localSheetId="24">#REF!</definedName>
    <definedName name="汇率" localSheetId="24">#REF!</definedName>
    <definedName name="生产列1" localSheetId="24">#REF!</definedName>
    <definedName name="生产列11" localSheetId="24">#REF!</definedName>
    <definedName name="生产列15" localSheetId="24">#REF!</definedName>
    <definedName name="生产列16" localSheetId="24">#REF!</definedName>
    <definedName name="生产列17" localSheetId="24">#REF!</definedName>
    <definedName name="生产列19" localSheetId="24">#REF!</definedName>
    <definedName name="生产列2" localSheetId="24">#REF!</definedName>
    <definedName name="生产列20" localSheetId="24">#REF!</definedName>
    <definedName name="生产列3" localSheetId="24">#REF!</definedName>
    <definedName name="生产列4" localSheetId="24">#REF!</definedName>
    <definedName name="生产列5" localSheetId="24">#REF!</definedName>
    <definedName name="生产列6" localSheetId="24">#REF!</definedName>
    <definedName name="生产列7" localSheetId="24">#REF!</definedName>
    <definedName name="生产列8" localSheetId="24">#REF!</definedName>
    <definedName name="生产列9" localSheetId="24">#REF!</definedName>
    <definedName name="生产期" localSheetId="24">#REF!</definedName>
    <definedName name="生产期1" localSheetId="24">#REF!</definedName>
    <definedName name="生产期11" localSheetId="24">#REF!</definedName>
    <definedName name="生产期15" localSheetId="24">#REF!</definedName>
    <definedName name="生产期16" localSheetId="24">#REF!</definedName>
    <definedName name="生产期17" localSheetId="24">#REF!</definedName>
    <definedName name="生产期19" localSheetId="24">#REF!</definedName>
    <definedName name="生产期2" localSheetId="24">#REF!</definedName>
    <definedName name="生产期20" localSheetId="24">#REF!</definedName>
    <definedName name="生产期3" localSheetId="24">#REF!</definedName>
    <definedName name="生产期4" localSheetId="24">#REF!</definedName>
    <definedName name="生产期5" localSheetId="24">#REF!</definedName>
    <definedName name="生产期6" localSheetId="24">#REF!</definedName>
    <definedName name="生产期7" localSheetId="24">#REF!</definedName>
    <definedName name="生产期8" localSheetId="24">#REF!</definedName>
    <definedName name="生产期9" localSheetId="24">#REF!</definedName>
    <definedName name="体制上解" localSheetId="24">#REF!</definedName>
    <definedName name="_xlnm.Print_Area" localSheetId="24">'附表2-1'!$A$1:$C$13</definedName>
    <definedName name="Database" localSheetId="25">#REF!</definedName>
    <definedName name="database2" localSheetId="25">#REF!</definedName>
    <definedName name="database3" localSheetId="25">#REF!</definedName>
    <definedName name="hhhh" localSheetId="25">#REF!</definedName>
    <definedName name="kkkk" localSheetId="25">#REF!</definedName>
    <definedName name="UU" localSheetId="25">#REF!</definedName>
    <definedName name="YY" localSheetId="25">#REF!</definedName>
    <definedName name="地区名称" localSheetId="25">#REF!</definedName>
    <definedName name="福州" localSheetId="25">#REF!</definedName>
    <definedName name="汇率" localSheetId="25">#REF!</definedName>
    <definedName name="生产列1" localSheetId="25">#REF!</definedName>
    <definedName name="生产列11" localSheetId="25">#REF!</definedName>
    <definedName name="生产列15" localSheetId="25">#REF!</definedName>
    <definedName name="生产列16" localSheetId="25">#REF!</definedName>
    <definedName name="生产列17" localSheetId="25">#REF!</definedName>
    <definedName name="生产列19" localSheetId="25">#REF!</definedName>
    <definedName name="生产列2" localSheetId="25">#REF!</definedName>
    <definedName name="生产列20" localSheetId="25">#REF!</definedName>
    <definedName name="生产列3" localSheetId="25">#REF!</definedName>
    <definedName name="生产列4" localSheetId="25">#REF!</definedName>
    <definedName name="生产列5" localSheetId="25">#REF!</definedName>
    <definedName name="生产列6" localSheetId="25">#REF!</definedName>
    <definedName name="生产列7" localSheetId="25">#REF!</definedName>
    <definedName name="生产列8" localSheetId="25">#REF!</definedName>
    <definedName name="生产列9" localSheetId="25">#REF!</definedName>
    <definedName name="生产期" localSheetId="25">#REF!</definedName>
    <definedName name="生产期1" localSheetId="25">#REF!</definedName>
    <definedName name="生产期11" localSheetId="25">#REF!</definedName>
    <definedName name="生产期15" localSheetId="25">#REF!</definedName>
    <definedName name="生产期16" localSheetId="25">#REF!</definedName>
    <definedName name="生产期17" localSheetId="25">#REF!</definedName>
    <definedName name="生产期19" localSheetId="25">#REF!</definedName>
    <definedName name="生产期2" localSheetId="25">#REF!</definedName>
    <definedName name="生产期20" localSheetId="25">#REF!</definedName>
    <definedName name="生产期3" localSheetId="25">#REF!</definedName>
    <definedName name="生产期4" localSheetId="25">#REF!</definedName>
    <definedName name="生产期5" localSheetId="25">#REF!</definedName>
    <definedName name="生产期6" localSheetId="25">#REF!</definedName>
    <definedName name="生产期7" localSheetId="25">#REF!</definedName>
    <definedName name="生产期8" localSheetId="25">#REF!</definedName>
    <definedName name="生产期9" localSheetId="25">#REF!</definedName>
    <definedName name="体制上解" localSheetId="25">#REF!</definedName>
    <definedName name="_xlnm.Print_Area" localSheetId="25">'附表2-2'!$A$1:$C$13</definedName>
    <definedName name="Database" localSheetId="26">#REF!</definedName>
    <definedName name="database2" localSheetId="26">#REF!</definedName>
    <definedName name="database3" localSheetId="26">#REF!</definedName>
    <definedName name="hhhh" localSheetId="26">#REF!</definedName>
    <definedName name="kkkk" localSheetId="26">#REF!</definedName>
    <definedName name="UU" localSheetId="26">#REF!</definedName>
    <definedName name="YY" localSheetId="26">#REF!</definedName>
    <definedName name="地区名称" localSheetId="26">#REF!</definedName>
    <definedName name="福州" localSheetId="26">#REF!</definedName>
    <definedName name="汇率" localSheetId="26">#REF!</definedName>
    <definedName name="生产列1" localSheetId="26">#REF!</definedName>
    <definedName name="生产列11" localSheetId="26">#REF!</definedName>
    <definedName name="生产列15" localSheetId="26">#REF!</definedName>
    <definedName name="生产列16" localSheetId="26">#REF!</definedName>
    <definedName name="生产列17" localSheetId="26">#REF!</definedName>
    <definedName name="生产列19" localSheetId="26">#REF!</definedName>
    <definedName name="生产列2" localSheetId="26">#REF!</definedName>
    <definedName name="生产列20" localSheetId="26">#REF!</definedName>
    <definedName name="生产列3" localSheetId="26">#REF!</definedName>
    <definedName name="生产列4" localSheetId="26">#REF!</definedName>
    <definedName name="生产列5" localSheetId="26">#REF!</definedName>
    <definedName name="生产列6" localSheetId="26">#REF!</definedName>
    <definedName name="生产列7" localSheetId="26">#REF!</definedName>
    <definedName name="生产列8" localSheetId="26">#REF!</definedName>
    <definedName name="生产列9" localSheetId="26">#REF!</definedName>
    <definedName name="生产期" localSheetId="26">#REF!</definedName>
    <definedName name="生产期1" localSheetId="26">#REF!</definedName>
    <definedName name="生产期11" localSheetId="26">#REF!</definedName>
    <definedName name="生产期15" localSheetId="26">#REF!</definedName>
    <definedName name="生产期16" localSheetId="26">#REF!</definedName>
    <definedName name="生产期17" localSheetId="26">#REF!</definedName>
    <definedName name="生产期19" localSheetId="26">#REF!</definedName>
    <definedName name="生产期2" localSheetId="26">#REF!</definedName>
    <definedName name="生产期20" localSheetId="26">#REF!</definedName>
    <definedName name="生产期3" localSheetId="26">#REF!</definedName>
    <definedName name="生产期4" localSheetId="26">#REF!</definedName>
    <definedName name="生产期5" localSheetId="26">#REF!</definedName>
    <definedName name="生产期6" localSheetId="26">#REF!</definedName>
    <definedName name="生产期7" localSheetId="26">#REF!</definedName>
    <definedName name="生产期8" localSheetId="26">#REF!</definedName>
    <definedName name="生产期9" localSheetId="26">#REF!</definedName>
    <definedName name="体制上解" localSheetId="26">#REF!</definedName>
    <definedName name="_xlnm.Print_Area" localSheetId="26">'附表2-3'!$A$1:$C$14</definedName>
    <definedName name="Database" localSheetId="27">#REF!</definedName>
    <definedName name="database2" localSheetId="27">#REF!</definedName>
    <definedName name="database3" localSheetId="27">#REF!</definedName>
    <definedName name="hhhh" localSheetId="27">#REF!</definedName>
    <definedName name="kkkk" localSheetId="27">#REF!</definedName>
    <definedName name="UU" localSheetId="27">#REF!</definedName>
    <definedName name="YY" localSheetId="27">#REF!</definedName>
    <definedName name="地区名称" localSheetId="27">#REF!</definedName>
    <definedName name="福州" localSheetId="27">#REF!</definedName>
    <definedName name="汇率" localSheetId="27">#REF!</definedName>
    <definedName name="生产列1" localSheetId="27">#REF!</definedName>
    <definedName name="生产列11" localSheetId="27">#REF!</definedName>
    <definedName name="生产列15" localSheetId="27">#REF!</definedName>
    <definedName name="生产列16" localSheetId="27">#REF!</definedName>
    <definedName name="生产列17" localSheetId="27">#REF!</definedName>
    <definedName name="生产列19" localSheetId="27">#REF!</definedName>
    <definedName name="生产列2" localSheetId="27">#REF!</definedName>
    <definedName name="生产列20" localSheetId="27">#REF!</definedName>
    <definedName name="生产列3" localSheetId="27">#REF!</definedName>
    <definedName name="生产列4" localSheetId="27">#REF!</definedName>
    <definedName name="生产列5" localSheetId="27">#REF!</definedName>
    <definedName name="生产列6" localSheetId="27">#REF!</definedName>
    <definedName name="生产列7" localSheetId="27">#REF!</definedName>
    <definedName name="生产列8" localSheetId="27">#REF!</definedName>
    <definedName name="生产列9" localSheetId="27">#REF!</definedName>
    <definedName name="生产期" localSheetId="27">#REF!</definedName>
    <definedName name="生产期1" localSheetId="27">#REF!</definedName>
    <definedName name="生产期11" localSheetId="27">#REF!</definedName>
    <definedName name="生产期15" localSheetId="27">#REF!</definedName>
    <definedName name="生产期16" localSheetId="27">#REF!</definedName>
    <definedName name="生产期17" localSheetId="27">#REF!</definedName>
    <definedName name="生产期19" localSheetId="27">#REF!</definedName>
    <definedName name="生产期2" localSheetId="27">#REF!</definedName>
    <definedName name="生产期20" localSheetId="27">#REF!</definedName>
    <definedName name="生产期3" localSheetId="27">#REF!</definedName>
    <definedName name="生产期4" localSheetId="27">#REF!</definedName>
    <definedName name="生产期5" localSheetId="27">#REF!</definedName>
    <definedName name="生产期6" localSheetId="27">#REF!</definedName>
    <definedName name="生产期7" localSheetId="27">#REF!</definedName>
    <definedName name="生产期8" localSheetId="27">#REF!</definedName>
    <definedName name="生产期9" localSheetId="27">#REF!</definedName>
    <definedName name="体制上解" localSheetId="27">#REF!</definedName>
    <definedName name="全额差额比例" localSheetId="27">'[2]C01-1'!#REF!</definedName>
    <definedName name="_xlnm.Print_Area" localSheetId="27">'附表2-4'!$A$1:$C$14</definedName>
  </definedNames>
  <calcPr calcId="144525" fullPrecision="0"/>
</workbook>
</file>

<file path=xl/sharedStrings.xml><?xml version="1.0" encoding="utf-8"?>
<sst xmlns="http://schemas.openxmlformats.org/spreadsheetml/2006/main" count="1408" uniqueCount="1027">
  <si>
    <t>附件1</t>
  </si>
  <si>
    <t>永泰县2026年度政府预算公开表目录</t>
  </si>
  <si>
    <t>一、政府预算公开</t>
  </si>
  <si>
    <t>1、</t>
  </si>
  <si>
    <t>附表1-1：2026年度一般公共预算收入预算表</t>
  </si>
  <si>
    <t>2、</t>
  </si>
  <si>
    <t>附表1-2：2026年度一般公共预算支出预算表</t>
  </si>
  <si>
    <t>3、</t>
  </si>
  <si>
    <t>附表1-3：2026年度本级一般公共预算收入预算表</t>
  </si>
  <si>
    <t>4、</t>
  </si>
  <si>
    <t>附表1-4：2026年度本级一般公共预算支出预算表</t>
  </si>
  <si>
    <t>5、</t>
  </si>
  <si>
    <t>附表1-5：2026年度本级一般公共预算支出经济分类情况表</t>
  </si>
  <si>
    <t>6、</t>
  </si>
  <si>
    <t>附表1-6：2026年度本级一般公共预算基本支出经济分类情况表</t>
  </si>
  <si>
    <t>7、</t>
  </si>
  <si>
    <t>附表1-7：2026年度一般公共预算对下税收返还和转移支付预算表（分项目）</t>
  </si>
  <si>
    <t>8、</t>
  </si>
  <si>
    <t>附表1-8：2026年度一般公共预算对下税收返还和转移支付预算表（分地区）</t>
  </si>
  <si>
    <t>9、</t>
  </si>
  <si>
    <t>附表1-9：2026年度本级一般公共预算“三公”经费支出预算表</t>
  </si>
  <si>
    <t>10、</t>
  </si>
  <si>
    <t>附表1-10：2026年度政府性基金收入预算表</t>
  </si>
  <si>
    <t>11、</t>
  </si>
  <si>
    <t>附表1-11：2026年度政府性基金支出预算表</t>
  </si>
  <si>
    <t>12、</t>
  </si>
  <si>
    <t>附表1-12：2026年度本级政府性基金收入预算表</t>
  </si>
  <si>
    <t>13、</t>
  </si>
  <si>
    <t>附表1-13：2026年度本级政府性基金支出预算表</t>
  </si>
  <si>
    <t>14、</t>
  </si>
  <si>
    <t>附表1-14：2026年度政府性基金转移支付预算表</t>
  </si>
  <si>
    <t>15、</t>
  </si>
  <si>
    <t>附表1-15：2026年度国有资本经营收入预算表</t>
  </si>
  <si>
    <t>16、</t>
  </si>
  <si>
    <t>附表1-16：2026年度国有资本经营支出预算表</t>
  </si>
  <si>
    <t>17、</t>
  </si>
  <si>
    <t>附表1-17：2026年度本级国有资本经营收入预算表</t>
  </si>
  <si>
    <t>18、</t>
  </si>
  <si>
    <t>附表1-18：2026年度本级国有资本经营支出预算表</t>
  </si>
  <si>
    <t>19、</t>
  </si>
  <si>
    <t>附表1-19：2026年度社会保险基金预算收入表</t>
  </si>
  <si>
    <t>20、</t>
  </si>
  <si>
    <t>附表1-20：2026年度社会保险基金预算支出表</t>
  </si>
  <si>
    <t>21、</t>
  </si>
  <si>
    <t>附表1-21：2026年度本级社会保险基金预算收入表</t>
  </si>
  <si>
    <t>22、</t>
  </si>
  <si>
    <t>附表1-22：2026年度本级社会保险基金预算支出表</t>
  </si>
  <si>
    <t>23、</t>
  </si>
  <si>
    <t>附表1-23：2026年度本级财政专项资金管理清单目录</t>
  </si>
  <si>
    <t>二、政府债务公开</t>
  </si>
  <si>
    <t>附表2-1：2025年度政府一般债务余额和限额情况表</t>
  </si>
  <si>
    <t>附表2-2：2025年度本级政府一般债务余额和限额情况表</t>
  </si>
  <si>
    <t>附表2-3：2025年度政府专项债务余额和限额情况表</t>
  </si>
  <si>
    <t>附表2-4：2025年度本级政府专项债务余额和限额情况表</t>
  </si>
  <si>
    <t>附表1-1</t>
  </si>
  <si>
    <t>2026年度一般公共预算收入预算表</t>
  </si>
  <si>
    <t>单位：万元</t>
  </si>
  <si>
    <t>收入项目</t>
  </si>
  <si>
    <t>当年预算数</t>
  </si>
  <si>
    <t>上年执行数</t>
  </si>
  <si>
    <t>当年预算数为上年执行数的％</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</si>
  <si>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</si>
  <si>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</si>
  <si>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</si>
  <si>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</si>
  <si>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</si>
  <si>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</si>
  <si>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</si>
  <si>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</si>
  <si>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</si>
  <si>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</si>
  <si>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</si>
  <si>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</si>
  <si>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</si>
  <si>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</si>
  <si>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</si>
  <si>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</si>
  <si>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</si>
  <si>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</si>
  <si>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</si>
  <si>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</si>
  <si>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</si>
  <si>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</si>
  <si>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</si>
  <si>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</si>
  <si>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其他专项收入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</si>
  <si>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</si>
  <si>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</si>
  <si>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</si>
  <si>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</si>
  <si>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</si>
  <si>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</si>
  <si>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</si>
  <si>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</si>
  <si>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</si>
  <si>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</si>
  <si>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</si>
  <si>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</si>
  <si>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</si>
  <si>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</si>
  <si>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附表1-2</t>
  </si>
  <si>
    <t>2026年度一般公共预算支出预算表</t>
  </si>
  <si>
    <t>支出项目</t>
  </si>
  <si>
    <t>上年预算数</t>
  </si>
  <si>
    <t>当年预算数为上年预算数的％</t>
  </si>
  <si>
    <t>一、一般公共服务支出</t>
  </si>
  <si>
    <t>二、外交支出</t>
  </si>
  <si>
    <t>三、国防支出</t>
  </si>
  <si>
    <t>四、公共安全支出</t>
  </si>
  <si>
    <t>五、教育支出</t>
  </si>
  <si>
    <t>六、科学技术支出</t>
  </si>
  <si>
    <t>七、文化体育与传媒支出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</si>
  <si>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</si>
  <si>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</si>
  <si>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</si>
  <si>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</si>
  <si>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</si>
  <si>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</si>
  <si>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</si>
  <si>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</si>
  <si>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</si>
  <si>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</si>
  <si>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</si>
  <si>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</si>
  <si>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</si>
  <si>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</si>
  <si>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</si>
  <si>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</si>
  <si>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</si>
  <si>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</si>
  <si>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</si>
  <si>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</si>
  <si>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</si>
  <si>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</si>
  <si>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</si>
  <si>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</si>
  <si>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</si>
  <si>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</si>
  <si>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</si>
  <si>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</si>
  <si>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</si>
  <si>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</si>
  <si>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</si>
  <si>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</si>
  <si>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</si>
  <si>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</si>
  <si>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</si>
  <si>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附表1-3</t>
  </si>
  <si>
    <t>2026年度本级一般公共预算收入预算表</t>
  </si>
  <si>
    <t xml:space="preserve">    烟叶税</t>
  </si>
  <si>
    <t>附表1-4</t>
  </si>
  <si>
    <t>2026年度本级一般公共预算支出预算表</t>
  </si>
  <si>
    <t>一般公共服务支出</t>
  </si>
  <si>
    <t xml:space="preserve">  人大事务</t>
  </si>
  <si>
    <t xml:space="preserve">    行政运行（人大事务）</t>
  </si>
  <si>
    <t xml:space="preserve">    人大会议</t>
  </si>
  <si>
    <t xml:space="preserve">    代表工作</t>
  </si>
  <si>
    <t xml:space="preserve">    人大代表履职能力提升</t>
  </si>
  <si>
    <t xml:space="preserve">    事业运行（人大事务）</t>
  </si>
  <si>
    <t xml:space="preserve">    其他人大事务支出</t>
  </si>
  <si>
    <t xml:space="preserve">  政协事务</t>
  </si>
  <si>
    <t xml:space="preserve">    行政运行（政协事务）</t>
  </si>
  <si>
    <t xml:space="preserve">    政协会议</t>
  </si>
  <si>
    <t xml:space="preserve">    委员视察</t>
  </si>
  <si>
    <t xml:space="preserve">    事业运行（政协事务）</t>
  </si>
  <si>
    <t xml:space="preserve">    其他政协事务支出</t>
  </si>
  <si>
    <t xml:space="preserve">  政府办公厅（室）及相关机构事务</t>
  </si>
  <si>
    <t xml:space="preserve">    行政运行（政府办公厅（室）及相关机构事务）</t>
  </si>
  <si>
    <t xml:space="preserve">    信访事务</t>
  </si>
  <si>
    <t xml:space="preserve">    事业运行（政府办公厅（室）及相关机构事务）</t>
  </si>
  <si>
    <t xml:space="preserve">    其他政府办公厅（室）及相关机构事务支出</t>
  </si>
  <si>
    <t xml:space="preserve">  发展与改革事务</t>
  </si>
  <si>
    <t xml:space="preserve">    行政运行（发展与改革事务）</t>
  </si>
  <si>
    <t xml:space="preserve">    战略规划与实施</t>
  </si>
  <si>
    <t xml:space="preserve">    社会事业发展规划</t>
  </si>
  <si>
    <t xml:space="preserve">    物价管理</t>
  </si>
  <si>
    <t xml:space="preserve">    事业运行（发展与改革事务）</t>
  </si>
  <si>
    <t xml:space="preserve">    其他发展与改革事务支出</t>
  </si>
  <si>
    <t xml:space="preserve">  统计信息事务</t>
  </si>
  <si>
    <t xml:space="preserve">    行政运行（统计信息事务）</t>
  </si>
  <si>
    <t xml:space="preserve">    统计管理</t>
  </si>
  <si>
    <t xml:space="preserve">    专项普查活动</t>
  </si>
  <si>
    <t xml:space="preserve">    统计抽样调查</t>
  </si>
  <si>
    <t xml:space="preserve">  财政事务</t>
  </si>
  <si>
    <t xml:space="preserve">    行政运行（财政事务）</t>
  </si>
  <si>
    <t xml:space="preserve">    事业运行（财政事务）</t>
  </si>
  <si>
    <t xml:space="preserve">    其他财政事务支出</t>
  </si>
  <si>
    <t xml:space="preserve">  税收事务</t>
  </si>
  <si>
    <t xml:space="preserve">    税收业务</t>
  </si>
  <si>
    <t xml:space="preserve">    其他税收事务支出</t>
  </si>
  <si>
    <t xml:space="preserve">  审计事务</t>
  </si>
  <si>
    <t xml:space="preserve">    行政运行（审计事务）</t>
  </si>
  <si>
    <t xml:space="preserve">    事业运行（审计事务）</t>
  </si>
  <si>
    <t xml:space="preserve">    其他审计事务支出</t>
  </si>
  <si>
    <t xml:space="preserve">  纪检监察事务</t>
  </si>
  <si>
    <t xml:space="preserve">    行政运行（纪检监察事务）</t>
  </si>
  <si>
    <t xml:space="preserve">    巡视工作</t>
  </si>
  <si>
    <t xml:space="preserve">    事业运行（纪检监察事务）</t>
  </si>
  <si>
    <t xml:space="preserve">    其他纪检监察事务支出</t>
  </si>
  <si>
    <t xml:space="preserve">  商贸事务</t>
  </si>
  <si>
    <t xml:space="preserve">    行政运行（商贸事务）</t>
  </si>
  <si>
    <t xml:space="preserve">    招商引资</t>
  </si>
  <si>
    <t xml:space="preserve">    事业运行（商贸事务）</t>
  </si>
  <si>
    <t xml:space="preserve">    其他商贸事务支出</t>
  </si>
  <si>
    <t xml:space="preserve">  民族事务</t>
  </si>
  <si>
    <t xml:space="preserve">    民族工作专项</t>
  </si>
  <si>
    <t xml:space="preserve">  港澳台事务</t>
  </si>
  <si>
    <t xml:space="preserve">    台湾事务</t>
  </si>
  <si>
    <t xml:space="preserve">    其他港澳台事务支出</t>
  </si>
  <si>
    <t xml:space="preserve">  档案事务</t>
  </si>
  <si>
    <t xml:space="preserve">    行政运行（档案事务）</t>
  </si>
  <si>
    <t xml:space="preserve">    档案馆</t>
  </si>
  <si>
    <t xml:space="preserve">  民主党派及工商联事务</t>
  </si>
  <si>
    <t xml:space="preserve">    行政运行（民主党派及工商联事务）</t>
  </si>
  <si>
    <t xml:space="preserve">  群众团体事务</t>
  </si>
  <si>
    <t xml:space="preserve">    行政运行（群众团体事务）</t>
  </si>
  <si>
    <t xml:space="preserve">    一般行政管理事务（群众团体事务）</t>
  </si>
  <si>
    <t xml:space="preserve">    工会事务</t>
  </si>
  <si>
    <t xml:space="preserve">    其他群众团体事务支出</t>
  </si>
  <si>
    <t xml:space="preserve">  党委办公厅（室）及相关机构事务</t>
  </si>
  <si>
    <t xml:space="preserve">    行政运行（党委办公厅（室）及相关机构事务）</t>
  </si>
  <si>
    <t xml:space="preserve">    专项业务（党委办公厅（室）及相关机构事务）</t>
  </si>
  <si>
    <t xml:space="preserve">    事业运行（党委办公厅（室）及相关机构事务）</t>
  </si>
  <si>
    <t xml:space="preserve">    其他党委办公厅（室）及相关机构事务支出</t>
  </si>
  <si>
    <t xml:space="preserve">  组织事务</t>
  </si>
  <si>
    <t xml:space="preserve">    行政运行（组织事务）</t>
  </si>
  <si>
    <t xml:space="preserve">    公务员事务</t>
  </si>
  <si>
    <t xml:space="preserve">    事业运行（组织事务）</t>
  </si>
  <si>
    <t xml:space="preserve">    其他组织事务支出</t>
  </si>
  <si>
    <t xml:space="preserve">  宣传事务</t>
  </si>
  <si>
    <t xml:space="preserve">    行政运行（宣传事务）</t>
  </si>
  <si>
    <t xml:space="preserve">    宣传管理</t>
  </si>
  <si>
    <t xml:space="preserve">    事业运行（宣传事务）</t>
  </si>
  <si>
    <t xml:space="preserve">    其他宣传事务支出</t>
  </si>
  <si>
    <t xml:space="preserve">  统战事务</t>
  </si>
  <si>
    <t xml:space="preserve">    行政运行（统战事务）</t>
  </si>
  <si>
    <t xml:space="preserve">    宗教事务</t>
  </si>
  <si>
    <t xml:space="preserve">    事业运行（统战事务）</t>
  </si>
  <si>
    <t xml:space="preserve">  其他共产党事务支出</t>
  </si>
  <si>
    <t xml:space="preserve">    行政运行（其他共产党事务支出）</t>
  </si>
  <si>
    <t xml:space="preserve">    一般行政管理事务（其他共产党事务支出）</t>
  </si>
  <si>
    <t xml:space="preserve">    事业运行（其他共产党事务支出）</t>
  </si>
  <si>
    <t xml:space="preserve">    其他共产党事务支出（其他共产党事务支出）</t>
  </si>
  <si>
    <t xml:space="preserve">  市场监督管理事务</t>
  </si>
  <si>
    <t xml:space="preserve">    行政运行（市场监督管理事务）</t>
  </si>
  <si>
    <t xml:space="preserve">    食品安全监管</t>
  </si>
  <si>
    <t xml:space="preserve">    事业运行（市场监督管理事务）</t>
  </si>
  <si>
    <t xml:space="preserve">  社会工作事务</t>
  </si>
  <si>
    <t xml:space="preserve">    行政运行</t>
  </si>
  <si>
    <t xml:space="preserve">    专项业务</t>
  </si>
  <si>
    <t xml:space="preserve">    事业运行</t>
  </si>
  <si>
    <t xml:space="preserve">    其他社会工作事务支出</t>
  </si>
  <si>
    <t xml:space="preserve">  信访事务</t>
  </si>
  <si>
    <t xml:space="preserve">     信访业务</t>
  </si>
  <si>
    <t xml:space="preserve">  其他一般公共服务支出</t>
  </si>
  <si>
    <t xml:space="preserve">    其他一般公共服务支出</t>
  </si>
  <si>
    <t>国防支出</t>
  </si>
  <si>
    <t xml:space="preserve">  国防动员</t>
  </si>
  <si>
    <t xml:space="preserve">    兵役征集</t>
  </si>
  <si>
    <t xml:space="preserve">    人民防空</t>
  </si>
  <si>
    <t xml:space="preserve">    交通战备</t>
  </si>
  <si>
    <t xml:space="preserve">    民兵</t>
  </si>
  <si>
    <t xml:space="preserve">    其他国防动员支出</t>
  </si>
  <si>
    <t xml:space="preserve">  其他国防支出</t>
  </si>
  <si>
    <t xml:space="preserve">    其他国防支出</t>
  </si>
  <si>
    <t>公共安全支出</t>
  </si>
  <si>
    <t xml:space="preserve">  武装警察部队</t>
  </si>
  <si>
    <t xml:space="preserve">    其他武装警察部队支出</t>
  </si>
  <si>
    <t xml:space="preserve">  公安</t>
  </si>
  <si>
    <t xml:space="preserve">    行政运行（公安）</t>
  </si>
  <si>
    <t xml:space="preserve">    一般行政管理事务（公安）</t>
  </si>
  <si>
    <t xml:space="preserve">    执法办案</t>
  </si>
  <si>
    <t xml:space="preserve">    特别业务</t>
  </si>
  <si>
    <t xml:space="preserve">    事业运行（公安）</t>
  </si>
  <si>
    <t xml:space="preserve">    其他公安支出</t>
  </si>
  <si>
    <t xml:space="preserve">  国家安全</t>
  </si>
  <si>
    <t xml:space="preserve">    其他国家安全支出</t>
  </si>
  <si>
    <t xml:space="preserve">  法院</t>
  </si>
  <si>
    <t xml:space="preserve">    行政运行（法院）</t>
  </si>
  <si>
    <t xml:space="preserve">  司法</t>
  </si>
  <si>
    <t xml:space="preserve">    行政运行（司法）</t>
  </si>
  <si>
    <t xml:space="preserve">    基层司法业务</t>
  </si>
  <si>
    <t xml:space="preserve">    普法宣传</t>
  </si>
  <si>
    <t xml:space="preserve">    律师管理</t>
  </si>
  <si>
    <t xml:space="preserve">    公共法律服务</t>
  </si>
  <si>
    <t xml:space="preserve">    社区矫正</t>
  </si>
  <si>
    <t xml:space="preserve">    法治建设</t>
  </si>
  <si>
    <t xml:space="preserve">    其他司法支出</t>
  </si>
  <si>
    <t xml:space="preserve">  强制隔离戒毒</t>
  </si>
  <si>
    <t xml:space="preserve">    其他强制隔离戒毒支出</t>
  </si>
  <si>
    <t xml:space="preserve">    国家司法救助支出</t>
  </si>
  <si>
    <t xml:space="preserve">  其他公共安全支出</t>
  </si>
  <si>
    <t xml:space="preserve">    其他公共安全支出</t>
  </si>
  <si>
    <t>教育支出</t>
  </si>
  <si>
    <t xml:space="preserve">  教育管理事务</t>
  </si>
  <si>
    <t xml:space="preserve">    行政运行（教育管理事务）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</si>
  <si>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</si>
  <si>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</si>
  <si>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</si>
  <si>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</si>
  <si>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</si>
  <si>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</si>
  <si>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</si>
  <si>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</si>
  <si>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</si>
  <si>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</si>
  <si>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</si>
  <si>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</si>
  <si>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</si>
  <si>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</si>
  <si>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</si>
  <si>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</si>
  <si>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t>
  </si>
  <si>
    <t xml:space="preserve">  教育费附加安排的支出</t>
  </si>
  <si>
    <t xml:space="preserve">    其他教育费附加安排的支出</t>
  </si>
  <si>
    <t xml:space="preserve">  其他教育支出</t>
  </si>
  <si>
    <t xml:space="preserve">    其他教育支出</t>
  </si>
  <si>
    <t>科学技术支出</t>
  </si>
  <si>
    <t xml:space="preserve">  科学技术管理事务</t>
  </si>
  <si>
    <t xml:space="preserve">  技术研究与开发</t>
  </si>
  <si>
    <t xml:space="preserve">    其他技术研究与开发支出</t>
  </si>
  <si>
    <t xml:space="preserve">  社会科学</t>
  </si>
  <si>
    <t xml:space="preserve">    社会科学研究机构</t>
  </si>
  <si>
    <t xml:space="preserve">  科学技术普及</t>
  </si>
  <si>
    <t xml:space="preserve">    机构运行（科学技术普及）</t>
  </si>
  <si>
    <t xml:space="preserve">  其他科学技术支出</t>
  </si>
  <si>
    <t xml:space="preserve">    其他科学技术支出</t>
  </si>
  <si>
    <t>文化旅游体育与传媒支出</t>
  </si>
  <si>
    <t xml:space="preserve">  文化和旅游</t>
  </si>
  <si>
    <t xml:space="preserve">    行政运行（文化）</t>
  </si>
  <si>
    <t xml:space="preserve">    图书馆</t>
  </si>
  <si>
    <t xml:space="preserve">    文化展示及纪念机构</t>
  </si>
  <si>
    <t xml:space="preserve">    艺术表演团体</t>
  </si>
  <si>
    <t xml:space="preserve">    群众文化</t>
  </si>
  <si>
    <t xml:space="preserve">    旅游宣传</t>
  </si>
  <si>
    <t xml:space="preserve">    其他文化和旅游支出</t>
  </si>
  <si>
    <t xml:space="preserve">  文物</t>
  </si>
  <si>
    <t xml:space="preserve">    文物保护</t>
  </si>
  <si>
    <t xml:space="preserve">    博物馆</t>
  </si>
  <si>
    <t xml:space="preserve">  体育</t>
  </si>
  <si>
    <t xml:space="preserve">    群众体育</t>
  </si>
  <si>
    <t xml:space="preserve">    其他体育支出</t>
  </si>
  <si>
    <t xml:space="preserve">  新闻出版电影</t>
  </si>
  <si>
    <t xml:space="preserve">    电影</t>
  </si>
  <si>
    <t xml:space="preserve">  广播电视</t>
  </si>
  <si>
    <t xml:space="preserve">    广播电视事务</t>
  </si>
  <si>
    <t xml:space="preserve">    其他广播电视支出</t>
  </si>
  <si>
    <t xml:space="preserve">  其他文化旅游体育与传媒支出</t>
  </si>
  <si>
    <t xml:space="preserve">    宣传文化发展专项支出</t>
  </si>
  <si>
    <t xml:space="preserve">    其他文化旅游体育与传媒支出</t>
  </si>
  <si>
    <t>社会保障和就业支出</t>
  </si>
  <si>
    <t xml:space="preserve">  人力资源和社会保障管理事务</t>
  </si>
  <si>
    <t xml:space="preserve">    行政运行（人力资源和社会保障管理事务）</t>
  </si>
  <si>
    <t xml:space="preserve">    劳动保障监察</t>
  </si>
  <si>
    <t xml:space="preserve">    社会保险业务管理事务</t>
  </si>
  <si>
    <t xml:space="preserve">    信息化建设（人力资源和社会保障管理事务）</t>
  </si>
  <si>
    <t xml:space="preserve">    社会保险经办机构</t>
  </si>
  <si>
    <t xml:space="preserve">    劳动人事争议调解仲裁</t>
  </si>
  <si>
    <t xml:space="preserve">    其他人力资源和社会保障管理事务支出</t>
  </si>
  <si>
    <t xml:space="preserve">  民政管理事务</t>
  </si>
  <si>
    <t xml:space="preserve">    行政运行（民政管理事务）</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</si>
  <si>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</si>
  <si>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</si>
  <si>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</si>
  <si>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</si>
  <si>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</si>
  <si>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</si>
  <si>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</si>
  <si>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</si>
  <si>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</si>
  <si>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</si>
  <si>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</si>
  <si>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就业补助</t>
  </si>
  <si>
    <t xml:space="preserve">    就业见习补贴</t>
  </si>
  <si>
    <t xml:space="preserve">    促进创业补贴</t>
  </si>
  <si>
    <t xml:space="preserve">    其他就业补助支出</t>
  </si>
  <si>
    <t xml:space="preserve">  抚恤</t>
  </si>
  <si>
    <t xml:space="preserve">    死亡抚恤</t>
  </si>
  <si>
    <t xml:space="preserve">    在乡复员、退伍军人生活补助</t>
  </si>
  <si>
    <t xml:space="preserve">    义务兵优待</t>
  </si>
  <si>
    <t xml:space="preserve">    农村籍退役士兵老年生活补助</t>
  </si>
  <si>
    <t xml:space="preserve">    褒扬纪念</t>
  </si>
  <si>
    <t xml:space="preserve">    其他优抚支出</t>
  </si>
  <si>
    <t xml:space="preserve">  退役安置</t>
  </si>
  <si>
    <t xml:space="preserve">    退役士兵安置</t>
  </si>
  <si>
    <t xml:space="preserve">    军队移交政府的离退休人员安置</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</si>
  <si>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</si>
  <si>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</si>
  <si>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</si>
  <si>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</si>
  <si>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</si>
  <si>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</si>
  <si>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</si>
  <si>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残疾人事业</t>
  </si>
  <si>
    <t xml:space="preserve">    行政运行（残疾人事业）</t>
  </si>
  <si>
    <t xml:space="preserve">    残疾人康复</t>
  </si>
  <si>
    <t xml:space="preserve">    残疾人就业</t>
  </si>
  <si>
    <t xml:space="preserve">    残疾人生活和护理补贴</t>
  </si>
  <si>
    <t xml:space="preserve">    其他残疾人事业支出</t>
  </si>
  <si>
    <t xml:space="preserve">  红十字事业</t>
  </si>
  <si>
    <t xml:space="preserve">    行政运行（红十字事业）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</si>
  <si>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</si>
  <si>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</si>
  <si>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</si>
  <si>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</si>
  <si>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</si>
  <si>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</si>
  <si>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</si>
  <si>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</si>
  <si>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</si>
  <si>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</si>
  <si>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</si>
  <si>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</si>
  <si>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</si>
  <si>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</si>
  <si>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财政对其他社会保险基金的补助</t>
  </si>
  <si>
    <t xml:space="preserve">    其他财政对社会保险基金的补助</t>
  </si>
  <si>
    <t xml:space="preserve">  退役军人管理事务</t>
  </si>
  <si>
    <t xml:space="preserve">    行政运行（退役军人管理事务）</t>
  </si>
  <si>
    <t xml:space="preserve">    拥军优属</t>
  </si>
  <si>
    <t xml:space="preserve">    事业运行（退役军人管理事务）</t>
  </si>
  <si>
    <t xml:space="preserve">    其他退役军人事务管理支出</t>
  </si>
  <si>
    <t xml:space="preserve">  财政代缴社会保险费支出</t>
  </si>
  <si>
    <t xml:space="preserve">    财政代缴城乡居民基本养老保险费支出</t>
  </si>
  <si>
    <t xml:space="preserve">  其他社会保障和就业支出</t>
  </si>
  <si>
    <t xml:space="preserve">    其他社会保障和就业支出</t>
  </si>
  <si>
    <t>卫生健康支出</t>
  </si>
  <si>
    <t xml:space="preserve">  卫生健康管理事务</t>
  </si>
  <si>
    <t xml:space="preserve">    行政运行（医疗卫生管理事务）</t>
  </si>
  <si>
    <t xml:space="preserve">  公立医院</t>
  </si>
  <si>
    <t xml:space="preserve">    综合医院</t>
  </si>
  <si>
    <t xml:space="preserve">    中医（民族）医院</t>
  </si>
  <si>
    <t xml:space="preserve">    精神病医院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</si>
  <si>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</si>
  <si>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</si>
  <si>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</si>
  <si>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</si>
  <si>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</si>
  <si>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</si>
  <si>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</si>
  <si>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</si>
  <si>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</si>
  <si>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</si>
  <si>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</si>
  <si>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其他公共卫生支出</t>
  </si>
  <si>
    <t xml:space="preserve">  中医药</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</si>
  <si>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</si>
  <si>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</si>
  <si>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</si>
  <si>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</si>
  <si>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</si>
  <si>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</si>
  <si>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</si>
  <si>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</si>
  <si>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</si>
  <si>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</si>
  <si>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医疗救助</t>
  </si>
  <si>
    <t xml:space="preserve">    城乡医疗救助</t>
  </si>
  <si>
    <t xml:space="preserve">  优抚对象医疗</t>
  </si>
  <si>
    <t xml:space="preserve">    优抚对象医疗补助</t>
  </si>
  <si>
    <t xml:space="preserve">    其他优抚对象医疗支出</t>
  </si>
  <si>
    <t xml:space="preserve">  老龄卫生健康事务</t>
  </si>
  <si>
    <t xml:space="preserve">    老龄卫生健康事务</t>
  </si>
  <si>
    <t xml:space="preserve">  中医药事务</t>
  </si>
  <si>
    <t xml:space="preserve">    中医（民族医）药专项</t>
  </si>
  <si>
    <t xml:space="preserve">  育幼服务</t>
  </si>
  <si>
    <t xml:space="preserve">    育儿补贴</t>
  </si>
  <si>
    <t xml:space="preserve">  其他卫生健康支出</t>
  </si>
  <si>
    <t xml:space="preserve">    其他卫生健康支出</t>
  </si>
  <si>
    <t>节能环保支出</t>
  </si>
  <si>
    <t xml:space="preserve">  污染防治</t>
  </si>
  <si>
    <t xml:space="preserve">    水体</t>
  </si>
  <si>
    <t xml:space="preserve">    其他污染防治支出</t>
  </si>
  <si>
    <t xml:space="preserve">  自然生态保护</t>
  </si>
  <si>
    <t xml:space="preserve">    生态保护</t>
  </si>
  <si>
    <t xml:space="preserve">  能源节约利用</t>
  </si>
  <si>
    <t xml:space="preserve">    能源节约利用</t>
  </si>
  <si>
    <t xml:space="preserve">    其他节能环保支出</t>
  </si>
  <si>
    <t>城乡社区支出</t>
  </si>
  <si>
    <t xml:space="preserve">  城乡社区管理事务</t>
  </si>
  <si>
    <t xml:space="preserve">    行政运行（城乡社区管理事务）</t>
  </si>
  <si>
    <t xml:space="preserve">    城管执法</t>
  </si>
  <si>
    <t xml:space="preserve">    工程建设标准规范编制与监管</t>
  </si>
  <si>
    <t xml:space="preserve">    工程建设管理</t>
  </si>
  <si>
    <t xml:space="preserve">    市政公用行业市场监管</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</si>
  <si>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</si>
  <si>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</si>
  <si>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</si>
  <si>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</si>
  <si>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</si>
  <si>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</si>
  <si>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</si>
  <si>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</si>
  <si>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</si>
  <si>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农林水支出</t>
  </si>
  <si>
    <t xml:space="preserve">  农业农村</t>
  </si>
  <si>
    <t xml:space="preserve">    行政运行（农业农村）</t>
  </si>
  <si>
    <t xml:space="preserve">    事业运行（农业农村）</t>
  </si>
  <si>
    <t xml:space="preserve">    科技转化与推广服务</t>
  </si>
  <si>
    <t xml:space="preserve">    病虫害控制</t>
  </si>
  <si>
    <t xml:space="preserve">    农产品质量安全</t>
  </si>
  <si>
    <t xml:space="preserve">    执法监管</t>
  </si>
  <si>
    <t xml:space="preserve">    统计监测与信息服务</t>
  </si>
  <si>
    <t xml:space="preserve">    农业生产发展</t>
  </si>
  <si>
    <t xml:space="preserve">    农村社会事业</t>
  </si>
  <si>
    <t xml:space="preserve">    农业资源保护修复与利用</t>
  </si>
  <si>
    <t xml:space="preserve">    农村道路建设</t>
  </si>
  <si>
    <t xml:space="preserve">    农田建设</t>
  </si>
  <si>
    <t xml:space="preserve">    对高校毕业生到基层任职补助</t>
  </si>
  <si>
    <t xml:space="preserve">    其他农业农村支出</t>
  </si>
  <si>
    <t xml:space="preserve">  林业和草原</t>
  </si>
  <si>
    <t xml:space="preserve">    行政运行（林业和草原）</t>
  </si>
  <si>
    <t xml:space="preserve">    一般行政管理事务（林业和草原）</t>
  </si>
  <si>
    <t xml:space="preserve">    事业机构（林业和草原）</t>
  </si>
  <si>
    <t xml:space="preserve">    森林资源管理</t>
  </si>
  <si>
    <t xml:space="preserve">    森林资源培育</t>
  </si>
  <si>
    <t xml:space="preserve">    森林生态效益补偿</t>
  </si>
  <si>
    <t xml:space="preserve">    动植物保护</t>
  </si>
  <si>
    <t xml:space="preserve">    林业草原防灾减灾</t>
  </si>
  <si>
    <t xml:space="preserve">    行业业务管理</t>
  </si>
  <si>
    <t xml:space="preserve">    其他林业和草原支出</t>
  </si>
  <si>
    <t xml:space="preserve">  水利</t>
  </si>
  <si>
    <t xml:space="preserve">    行政运行（水利）</t>
  </si>
  <si>
    <t xml:space="preserve">    水土保持</t>
  </si>
  <si>
    <t xml:space="preserve">    水质监测</t>
  </si>
  <si>
    <t xml:space="preserve">    农村水利</t>
  </si>
  <si>
    <t xml:space="preserve">    江河湖库水系综合整治</t>
  </si>
  <si>
    <t xml:space="preserve">    其他水利支出</t>
  </si>
  <si>
    <t xml:space="preserve">  巩固脱贫攻坚成果衔接乡村振兴</t>
  </si>
  <si>
    <t xml:space="preserve">    贷款奖补和贴息</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</si>
  <si>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</si>
  <si>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</si>
  <si>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</si>
  <si>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</si>
  <si>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</si>
  <si>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</si>
  <si>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</si>
  <si>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</si>
  <si>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</si>
  <si>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其他农林水支出</t>
  </si>
  <si>
    <t xml:space="preserve">    其他农林水支出</t>
  </si>
  <si>
    <t>交通运输支出</t>
  </si>
  <si>
    <t xml:space="preserve">  公路水路运输</t>
  </si>
  <si>
    <t xml:space="preserve">    行政运行（公路水路运输）</t>
  </si>
  <si>
    <t xml:space="preserve">    公路建设</t>
  </si>
  <si>
    <t xml:space="preserve">    公路养护（公路水路运输）</t>
  </si>
  <si>
    <t xml:space="preserve">    公路运输管理</t>
  </si>
  <si>
    <t xml:space="preserve">    其他公路水路运输支出</t>
  </si>
  <si>
    <t xml:space="preserve">  车辆购置税支出</t>
  </si>
  <si>
    <t xml:space="preserve">    车辆购置税用于公路等基础设施建设支出</t>
  </si>
  <si>
    <t xml:space="preserve">  其他交通运输支出</t>
  </si>
  <si>
    <t xml:space="preserve">    公共交通运营补助</t>
  </si>
  <si>
    <t xml:space="preserve">    其他交通运输支出</t>
  </si>
  <si>
    <t>资源勘探工业信息等支出</t>
  </si>
  <si>
    <t xml:space="preserve">  国有资产监管</t>
  </si>
  <si>
    <t xml:space="preserve">    其他国有资产监管支出</t>
  </si>
  <si>
    <t>商业服务业等支出</t>
  </si>
  <si>
    <t xml:space="preserve">  商业流通事务</t>
  </si>
  <si>
    <t xml:space="preserve">    行政运行（商业流通事务）</t>
  </si>
  <si>
    <t xml:space="preserve">    其他商业流通事务支出</t>
  </si>
  <si>
    <t xml:space="preserve">  涉外发展服务支出</t>
  </si>
  <si>
    <t xml:space="preserve">    其他涉外发展服务支出</t>
  </si>
  <si>
    <t xml:space="preserve">    其他商业服务业等支出</t>
  </si>
  <si>
    <t>自然资源海洋气象等支出</t>
  </si>
  <si>
    <t xml:space="preserve">  自然资源事务</t>
  </si>
  <si>
    <t xml:space="preserve">    行政运行（自然资源事务）</t>
  </si>
  <si>
    <t xml:space="preserve">    自然资源规划及管理</t>
  </si>
  <si>
    <t xml:space="preserve">    自然资源利用与保护</t>
  </si>
  <si>
    <t xml:space="preserve">    事业运行（自然资源事务）</t>
  </si>
  <si>
    <t xml:space="preserve">    其他自然资源事务支出</t>
  </si>
  <si>
    <t xml:space="preserve">  气象事务</t>
  </si>
  <si>
    <t xml:space="preserve">    气象事业机构</t>
  </si>
  <si>
    <t xml:space="preserve">    气象预报预测</t>
  </si>
  <si>
    <t xml:space="preserve">    其他气象事务支出</t>
  </si>
  <si>
    <t xml:space="preserve">  其他自然资源海洋气象等支出</t>
  </si>
  <si>
    <t xml:space="preserve">    其他自然资源海洋气象等支出</t>
  </si>
  <si>
    <t>住房保障支出</t>
  </si>
  <si>
    <t xml:space="preserve">  保障性安居工程支出</t>
  </si>
  <si>
    <t xml:space="preserve">    农村危房改造</t>
  </si>
  <si>
    <t xml:space="preserve">    公共租赁住房</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</si>
  <si>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</si>
  <si>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</si>
  <si>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</si>
  <si>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</si>
  <si>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</si>
  <si>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</si>
  <si>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粮油物资储备支出</t>
  </si>
  <si>
    <t xml:space="preserve">  粮油物资事务</t>
  </si>
  <si>
    <t xml:space="preserve">    粮食风险基金</t>
  </si>
  <si>
    <t xml:space="preserve">    其他粮油物资事务支出</t>
  </si>
  <si>
    <t xml:space="preserve">  重要商品储备</t>
  </si>
  <si>
    <t xml:space="preserve">    化肥储备</t>
  </si>
  <si>
    <t>灾害防治及应急管理支出</t>
  </si>
  <si>
    <t xml:space="preserve">  应急管理事务</t>
  </si>
  <si>
    <t xml:space="preserve">    行政运行（应急管理事务）</t>
  </si>
  <si>
    <t xml:space="preserve">    灾害风险防治</t>
  </si>
  <si>
    <t xml:space="preserve">    应急管理</t>
  </si>
  <si>
    <t xml:space="preserve">    事业运行（应急管理事务）</t>
  </si>
  <si>
    <t xml:space="preserve">    其他应急管理支出</t>
  </si>
  <si>
    <t xml:space="preserve">  消防救援事务</t>
  </si>
  <si>
    <t xml:space="preserve">    消防应急救援</t>
  </si>
  <si>
    <t xml:space="preserve">    其他消防救援事务支出</t>
  </si>
  <si>
    <t xml:space="preserve">  地震事务</t>
  </si>
  <si>
    <t xml:space="preserve">    行政运行（地震事务）</t>
  </si>
  <si>
    <t xml:space="preserve">    地震监测</t>
  </si>
  <si>
    <t xml:space="preserve">    地震预测预报</t>
  </si>
  <si>
    <t xml:space="preserve">    地震灾害预防</t>
  </si>
  <si>
    <t xml:space="preserve">    其他地震事务支出</t>
  </si>
  <si>
    <t xml:space="preserve">  自然灾害防治</t>
  </si>
  <si>
    <t xml:space="preserve">    地质灾害预防</t>
  </si>
  <si>
    <t xml:space="preserve">  自然灾害救灾及恢复重建支出</t>
  </si>
  <si>
    <t xml:space="preserve">    自然灾害救灾补助</t>
  </si>
  <si>
    <t xml:space="preserve">    其他自然灾害救灾及恢复重建支出</t>
  </si>
  <si>
    <t>预备费</t>
  </si>
  <si>
    <t xml:space="preserve">  预备费</t>
  </si>
  <si>
    <t xml:space="preserve">    预备费</t>
  </si>
  <si>
    <t>其他支出</t>
  </si>
  <si>
    <t xml:space="preserve">  其他支出</t>
  </si>
  <si>
    <t xml:space="preserve">    其他支出</t>
  </si>
  <si>
    <t>债务付息支出</t>
  </si>
  <si>
    <t xml:space="preserve">  地方政府一般债务付息支出</t>
  </si>
  <si>
    <t xml:space="preserve">    地方政府向国际组织借款付息支出</t>
  </si>
  <si>
    <t xml:space="preserve">    地方政府其他一般债务付息支出</t>
  </si>
  <si>
    <t xml:space="preserve">      返还性支出</t>
  </si>
  <si>
    <t xml:space="preserve">      一般性转移支付支出</t>
  </si>
  <si>
    <t xml:space="preserve">      专项转移支付支出</t>
  </si>
  <si>
    <t>备注：各级财政部门在依法公开政府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</si>
  <si>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附表1-5</t>
  </si>
  <si>
    <t>2026年度本级一般公共预算支出经济分类情况表</t>
  </si>
  <si>
    <t>项   目</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</si>
  <si>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</si>
  <si>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</si>
  <si>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</si>
  <si>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</si>
  <si>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</si>
  <si>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</si>
  <si>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</si>
  <si>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</si>
  <si>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</si>
  <si>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</si>
  <si>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</si>
  <si>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</si>
  <si>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</si>
  <si>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</si>
  <si>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</si>
  <si>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</si>
  <si>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附表1-6</t>
  </si>
  <si>
    <t>2026年度本级一般公共预算基本支出经济分类情况表</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</si>
  <si>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</si>
  <si>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</si>
  <si>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</si>
  <si>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</si>
  <si>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</si>
  <si>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</si>
  <si>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</si>
  <si>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</si>
  <si>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</si>
  <si>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</si>
  <si>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</si>
  <si>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</si>
  <si>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</si>
  <si>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</si>
  <si>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</si>
  <si>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</si>
  <si>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</si>
  <si>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</si>
  <si>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</si>
  <si>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</si>
  <si>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</si>
  <si>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</si>
  <si>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</si>
  <si>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</si>
  <si>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</si>
  <si>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</si>
  <si>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</si>
  <si>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</si>
  <si>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</si>
  <si>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</si>
  <si>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</si>
  <si>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</si>
  <si>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</si>
  <si>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</si>
  <si>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</si>
  <si>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</si>
  <si>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</si>
  <si>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</si>
  <si>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</si>
  <si>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</si>
  <si>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</si>
  <si>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</si>
  <si>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</si>
  <si>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</si>
  <si>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</si>
  <si>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</si>
  <si>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</si>
  <si>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</si>
  <si>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</si>
  <si>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预留</t>
  </si>
  <si>
    <t>赠与</t>
  </si>
  <si>
    <t>国家赔偿费用支出</t>
  </si>
  <si>
    <t>对民间非营利组织和群众性自治组织补贴</t>
  </si>
  <si>
    <t>附表1-7</t>
  </si>
  <si>
    <t>2026年度一般公共预算对下税收返还和转移支付预算表（分项目）</t>
  </si>
  <si>
    <t> 单位：万元</t>
  </si>
  <si>
    <t>项目</t>
  </si>
  <si>
    <t>金额</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</si>
  <si>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</si>
  <si>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</si>
  <si>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</si>
  <si>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</si>
  <si>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</si>
  <si>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</si>
  <si>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</si>
  <si>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</si>
  <si>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</si>
  <si>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</si>
  <si>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</si>
  <si>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</si>
  <si>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</si>
  <si>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</si>
  <si>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</si>
  <si>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</si>
  <si>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</si>
  <si>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</si>
  <si>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</si>
  <si>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</si>
  <si>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</si>
  <si>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</si>
  <si>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 xml:space="preserve">   其中：××项目  …………</t>
  </si>
  <si>
    <t>2.国防支出</t>
  </si>
  <si>
    <t>3.公共安全支出</t>
  </si>
  <si>
    <t>4.教育支出</t>
  </si>
  <si>
    <t>5.科学技术支出</t>
  </si>
  <si>
    <t>6.文化体育与传媒支出</t>
  </si>
  <si>
    <t>7.社会保障和就业支出</t>
  </si>
  <si>
    <t>8.医疗卫生与计划生育支出</t>
  </si>
  <si>
    <t>9.节能环保支出</t>
  </si>
  <si>
    <t>10.城乡社区支出</t>
  </si>
  <si>
    <t>11.农林水支出</t>
  </si>
  <si>
    <t>12.交通运输支出</t>
  </si>
  <si>
    <t>13.资源勘探信息等支出</t>
  </si>
  <si>
    <t>14.商业服务业等支出</t>
  </si>
  <si>
    <t>15.国土海洋气象等支出</t>
  </si>
  <si>
    <t>16.住房保障支出</t>
  </si>
  <si>
    <t>17.粮油物资储备支出</t>
  </si>
  <si>
    <t>18.国债还本付息支出</t>
  </si>
  <si>
    <t>19.其他支出</t>
  </si>
  <si>
    <t xml:space="preserve">      其中：××项目  …………</t>
  </si>
  <si>
    <t>备注：本县所辖乡镇作为一级预算部门管理，未单独编制政府预算，为此未有一般公共预算对下税收返还和转移支付预算数据。</t>
  </si>
  <si>
    <t>附表1-8</t>
  </si>
  <si>
    <t>2026年度一般公共预算对下税收返还和转移支付预算表（分地区）</t>
  </si>
  <si>
    <t>地    区</t>
  </si>
  <si>
    <t>小计</t>
  </si>
  <si>
    <t>税收返还</t>
  </si>
  <si>
    <t>一般性转移支付</t>
  </si>
  <si>
    <t>专项转移支付</t>
  </si>
  <si>
    <t>××地区</t>
  </si>
  <si>
    <t>未落实到地区数</t>
  </si>
  <si>
    <t>说明：本县所辖乡镇作为一级预算部门管理，未单独编制政府预算，为此未有一般公共预算对下税收返还和转移支付预算数据。</t>
  </si>
  <si>
    <t>附表1-9</t>
  </si>
  <si>
    <t>2026年度本级一般公共预算“三公”经费支出预算表</t>
  </si>
  <si>
    <t>合计</t>
  </si>
  <si>
    <t>1、因公出国（境）费用</t>
  </si>
  <si>
    <t>2、公务接待费</t>
  </si>
  <si>
    <t>3、公务用车购置及运行费</t>
  </si>
  <si>
    <t>其中：（1）公务用车运行费</t>
  </si>
  <si>
    <t xml:space="preserve">      （2）公务用车购置费</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</si>
  <si>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</si>
  <si>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</si>
  <si>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2026年永泰县使用一般公共预算拨款安排的“三公”经费预算数为877万元，同比上年预算数减少127万元，主要是贯彻落实中央有关政府要带头过“紧日子”要求，从严安排县级“三公”经费预算。其中，因公出国（境）经费9.5万元（表格中取整），与上年预算数相比下降5%，主要是县领导可能会根据省市安排出访，预留经费；公务接待费277万元，与上年预算数相比下降25.3%；公务用车购置经费66万元，比上年预算增加6万元，主要是机关事务中心车辆已达到报废年限，车龄久，故障高存在安全隐患，需购置新车更换；公务用车运行经费524万元，与上年预算数相比下降6.9%。“三公”经费预算下降的主要原因是严格依据八项规定厉行节约以及压减一般性支出形成减少。</t>
  </si>
  <si>
    <t>附表1-10</t>
  </si>
  <si>
    <t>2026年度政府性基金收入预算表</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</si>
  <si>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</si>
  <si>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</si>
  <si>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</si>
  <si>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</si>
  <si>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</si>
  <si>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</si>
  <si>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</si>
  <si>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</si>
  <si>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</si>
  <si>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</si>
  <si>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</si>
  <si>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</si>
  <si>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</si>
  <si>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</si>
  <si>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</si>
  <si>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</si>
  <si>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</si>
  <si>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</si>
  <si>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</si>
  <si>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</si>
  <si>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</si>
  <si>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</si>
  <si>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</si>
  <si>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</si>
  <si>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附表1-11</t>
  </si>
  <si>
    <t>2026年度政府性基金支出预算表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</si>
  <si>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</si>
  <si>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</si>
  <si>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</si>
  <si>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</si>
  <si>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</si>
  <si>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</si>
  <si>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</si>
  <si>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</si>
  <si>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</si>
  <si>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</si>
  <si>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</si>
  <si>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</si>
  <si>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</si>
  <si>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</si>
  <si>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</si>
  <si>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</si>
  <si>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附表1-12</t>
  </si>
  <si>
    <t>2026年度本级政府性基金收入预算表</t>
  </si>
  <si>
    <t>附表1-13</t>
  </si>
  <si>
    <t>2026年度本级政府性基金支出预算表</t>
  </si>
  <si>
    <t xml:space="preserve">  国家电影事业发展专项资金安排的支出</t>
  </si>
  <si>
    <t xml:space="preserve">    其他国家电影事业发展专项资金支出</t>
  </si>
  <si>
    <t xml:space="preserve">  大中型水库移民后期扶持基金支出</t>
  </si>
  <si>
    <t xml:space="preserve">    移民补助（大中型水库移民后期扶持基金支出）</t>
  </si>
  <si>
    <t xml:space="preserve">  国有土地使用权出让收入安排的支出</t>
  </si>
  <si>
    <t xml:space="preserve">    城市建设支出</t>
  </si>
  <si>
    <t xml:space="preserve">    农村基础设施建设支出</t>
  </si>
  <si>
    <t xml:space="preserve">    土地出让业务支出</t>
  </si>
  <si>
    <t xml:space="preserve">    农业生产发展支出</t>
  </si>
  <si>
    <t xml:space="preserve">    农业社会事业支出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</si>
  <si>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</si>
  <si>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</si>
  <si>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</si>
  <si>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</si>
  <si>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</si>
  <si>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农业土地开发资金安排的支出</t>
  </si>
  <si>
    <t xml:space="preserve">  城市基础设施配套费安排的支出</t>
  </si>
  <si>
    <t xml:space="preserve">    城市公共设施（城市基础设施配套费安排的支出）</t>
  </si>
  <si>
    <t xml:space="preserve">    城市环境卫生（城市基础设施配套费安排的支出）</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</si>
  <si>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</si>
  <si>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</si>
  <si>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</si>
  <si>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</si>
  <si>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</si>
  <si>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</si>
  <si>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</si>
  <si>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</si>
  <si>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</si>
  <si>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</si>
  <si>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</si>
  <si>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地方政府专项债务付息支出</t>
  </si>
  <si>
    <t xml:space="preserve">    其他政府性基金债务付息支出</t>
  </si>
  <si>
    <t>附表1-14</t>
  </si>
  <si>
    <t>2026年度政府性基金转移支付预算表</t>
  </si>
  <si>
    <t>……</t>
  </si>
  <si>
    <t>备注：本县所辖乡镇作为一级预算部门管理，未单独编制政府预算，为此未有政府性基金对下税收返还和转移支付预算数据。</t>
  </si>
  <si>
    <t>附表1-15</t>
  </si>
  <si>
    <t>2026年度国有资本经营收入预算表</t>
  </si>
  <si>
    <t>一、利润收入</t>
  </si>
  <si>
    <t>二、股利、股息收入</t>
  </si>
  <si>
    <t>三、产权转让收入</t>
  </si>
  <si>
    <t>四、清算收入</t>
  </si>
  <si>
    <t>五、其他国有资本经营预算收入</t>
  </si>
  <si>
    <t xml:space="preserve">    国有资本经营预算转移支付收入</t>
  </si>
  <si>
    <t xml:space="preserve">    上年结转收入</t>
  </si>
  <si>
    <t>附表1-16</t>
  </si>
  <si>
    <t>2026年度国有资本经营支出预算表</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</si>
  <si>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</si>
  <si>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</si>
  <si>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</si>
  <si>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</si>
  <si>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</si>
  <si>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</si>
  <si>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</si>
  <si>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附表1-17</t>
  </si>
  <si>
    <t>2026年度本级国有资本经营收入预算表</t>
  </si>
  <si>
    <t xml:space="preserve">  福建省永泰县产业投资集团有限公司</t>
  </si>
  <si>
    <t xml:space="preserve">  福建省永泰绿色发展集团有限公司</t>
  </si>
  <si>
    <t xml:space="preserve">  永泰县永阳营林投资发展有限公司</t>
  </si>
  <si>
    <t xml:space="preserve">  永泰县东部新城实业有限公司</t>
  </si>
  <si>
    <t xml:space="preserve">  永泰县建筑设计院</t>
  </si>
  <si>
    <t xml:space="preserve">  福建省永泰县供销总公司</t>
  </si>
  <si>
    <t xml:space="preserve">  福建均泰国际贸易有限公司</t>
  </si>
  <si>
    <t xml:space="preserve">  其中：国有控股公司股利、股息收入</t>
  </si>
  <si>
    <t xml:space="preserve">   金融企业股利、股息收入</t>
  </si>
  <si>
    <t xml:space="preserve">   其他国有企业股利、股息收入</t>
  </si>
  <si>
    <t xml:space="preserve">  永泰县国有资产管理中心</t>
  </si>
  <si>
    <t>附表1-18</t>
  </si>
  <si>
    <t>2024年度本级国有资本经营支出预算表</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</si>
  <si>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</si>
  <si>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</si>
  <si>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</si>
  <si>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</si>
  <si>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</si>
  <si>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</si>
  <si>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</si>
  <si>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</si>
  <si>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</si>
  <si>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</si>
  <si>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</si>
  <si>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</si>
  <si>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</si>
  <si>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</si>
  <si>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</si>
  <si>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</si>
  <si>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</si>
  <si>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</si>
  <si>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</si>
  <si>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</si>
  <si>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</si>
  <si>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</si>
  <si>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附表1-19</t>
  </si>
  <si>
    <t>2026年度社会保险基金预算收入表</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</si>
  <si>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</si>
  <si>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</si>
  <si>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</si>
  <si>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</si>
  <si>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</si>
  <si>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</si>
  <si>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 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</si>
  <si>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</si>
  <si>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</si>
  <si>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</si>
  <si>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</si>
  <si>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</si>
  <si>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附表1-20</t>
  </si>
  <si>
    <t>2026年度社会保险基金预算支出表</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</si>
  <si>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</si>
  <si>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</si>
  <si>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</si>
  <si>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</si>
  <si>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</si>
  <si>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</si>
  <si>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</si>
  <si>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</si>
  <si>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</si>
  <si>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</si>
  <si>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</si>
  <si>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附表1-21</t>
  </si>
  <si>
    <t>2026年度本级社会保险基金预算收入表</t>
  </si>
  <si>
    <t>项　目</t>
  </si>
  <si>
    <t xml:space="preserve">    其中：保险费收入</t>
  </si>
  <si>
    <t xml:space="preserve">          财政补贴收入</t>
  </si>
  <si>
    <t xml:space="preserve">          利息收入</t>
  </si>
  <si>
    <t xml:space="preserve">          其他收入</t>
  </si>
  <si>
    <t xml:space="preserve">          动用上年结余收入</t>
  </si>
  <si>
    <t xml:space="preserve"> (一) 城乡居民基本医疗保险基金收入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</si>
  <si>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</si>
  <si>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</si>
  <si>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</si>
  <si>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</si>
  <si>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附表1-22</t>
  </si>
  <si>
    <t>2026年度本级社会保险基金预算支出表</t>
  </si>
  <si>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</si>
  <si>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</si>
  <si>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</si>
  <si>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</si>
  <si>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</si>
  <si>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</si>
  <si>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</si>
  <si>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其他城乡居民基本养老保险基金支出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</si>
  <si>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</si>
  <si>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</si>
  <si>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</si>
  <si>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</si>
  <si>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</si>
  <si>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</si>
  <si>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</si>
  <si>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</si>
  <si>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</si>
  <si>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</si>
  <si>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</si>
  <si>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</si>
  <si>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</si>
  <si>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</si>
  <si>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</si>
  <si>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</si>
  <si>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</si>
  <si>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</si>
  <si>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</si>
  <si>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</si>
  <si>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</si>
  <si>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</si>
  <si>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</si>
  <si>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</si>
  <si>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附表1-23</t>
  </si>
  <si>
    <t>2026年度本级财政专项资金管理清单目录</t>
  </si>
  <si>
    <t>类级科目名称/专项资金立项名称</t>
  </si>
  <si>
    <t>资金主管部门</t>
  </si>
  <si>
    <t>当年预算安排金额</t>
  </si>
  <si>
    <t>其中：</t>
  </si>
  <si>
    <t>公共财政预算</t>
  </si>
  <si>
    <t>政府性基金
预算</t>
  </si>
  <si>
    <t>三、公共安全支出</t>
  </si>
  <si>
    <t>四、教育支出</t>
  </si>
  <si>
    <t>六、文化旅游体育与传媒支出</t>
  </si>
  <si>
    <t>七、社会保障和就业支出</t>
  </si>
  <si>
    <t>八、卫生健康支出</t>
  </si>
  <si>
    <t>十、城乡社区支出</t>
  </si>
  <si>
    <t>十一、农林水支出</t>
  </si>
  <si>
    <t>十四、自然资源海洋气象等支出</t>
  </si>
  <si>
    <t>十八、其他支出</t>
  </si>
  <si>
    <t>说明：永泰县无设立财政专项资金及对应的项目管理清单</t>
  </si>
  <si>
    <t>附表2-1</t>
  </si>
  <si>
    <t>2025年度政府一般债务余额和限额情况表</t>
  </si>
  <si>
    <t>政府债务余额</t>
  </si>
  <si>
    <t>1. 2024年末一般债务余额</t>
  </si>
  <si>
    <t>2. 2025年新增一般债务额</t>
  </si>
  <si>
    <t>3. 2025年偿还一般债务本金</t>
  </si>
  <si>
    <t>4. 2025年末一般债务余额</t>
  </si>
  <si>
    <t>政府债务限额</t>
  </si>
  <si>
    <t>1．2024年一般债务限额</t>
  </si>
  <si>
    <t>2．2025年新增一般债务限额</t>
  </si>
  <si>
    <t>3．2025年一般债务限额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</si>
  <si>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</si>
  <si>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附表2-2</t>
  </si>
  <si>
    <t>2025年度本级政府一般债务余额和限额情况表</t>
  </si>
  <si>
    <t>附表2-3</t>
  </si>
  <si>
    <t>2025年度政府专项债务余额和限额情况表</t>
  </si>
  <si>
    <t>1. 2024年末专项债务余额</t>
  </si>
  <si>
    <t>2. 2025年新增专项债务额</t>
  </si>
  <si>
    <t>3. 2025年偿还专项债务本金</t>
  </si>
  <si>
    <t>4. 2025年末专项债务余额</t>
  </si>
  <si>
    <t>1．2024年专项债务限额</t>
  </si>
  <si>
    <t>2．2025年新增专项债务限额</t>
  </si>
  <si>
    <t>3．2025年专项债务限额</t>
  </si>
  <si>
    <t>附表2-4</t>
  </si>
  <si>
    <t>2025年度本级政府专项债务余额和限额情况表</t>
  </si>
  <si>
    <t>4．2025年专项债务限额</t>
  </si>
</sst>
</file>

<file path=xl/styles.xml><?xml version="1.0" encoding="utf-8"?>
<styleSheet xmlns="http://schemas.openxmlformats.org/spreadsheetml/2006/main">
  <numFmts count="25">
    <numFmt numFmtId="176" formatCode="\$#,##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_(* #,##0.00_);_(* \(#,##0.00\);_(* &quot;-&quot;??_);_(@_)"/>
    <numFmt numFmtId="178" formatCode="0.0"/>
    <numFmt numFmtId="179" formatCode="#,##0.000_ "/>
    <numFmt numFmtId="180" formatCode="_-\¥* #,##0_-;\-\¥* #,##0_-;_-\¥* &quot;-&quot;_-;_-@_-"/>
    <numFmt numFmtId="181" formatCode="_-&quot;$&quot;* #,##0_-;\-&quot;$&quot;* #,##0_-;_-&quot;$&quot;* &quot;-&quot;_-;_-@_-"/>
    <numFmt numFmtId="182" formatCode="0.00_ "/>
    <numFmt numFmtId="183" formatCode="_-* #,##0.00_-;\-* #,##0.00_-;_-* &quot;-&quot;??_-;_-@_-"/>
    <numFmt numFmtId="184" formatCode="_ \¥* #,##0.00_ ;_ \¥* \-#,##0.00_ ;_ \¥* &quot;-&quot;??_ ;_ @_ "/>
    <numFmt numFmtId="185" formatCode="_-* #,##0.0000_-;\-* #,##0.0000_-;_-* &quot;-&quot;??_-;_-@_-"/>
    <numFmt numFmtId="186" formatCode="\$#,##0.00;\(\$#,##0.00\)"/>
    <numFmt numFmtId="187" formatCode="_-* #,##0_-;\-* #,##0_-;_-* &quot;-&quot;_-;_-@_-"/>
    <numFmt numFmtId="188" formatCode="_(&quot;$&quot;* #,##0.00_);_(&quot;$&quot;* \(#,##0.00\);_(&quot;$&quot;* &quot;-&quot;??_);_(@_)"/>
    <numFmt numFmtId="189" formatCode="#,##0;\-#,##0;&quot;-&quot;"/>
    <numFmt numFmtId="190" formatCode="#,##0;\(#,##0\)"/>
    <numFmt numFmtId="191" formatCode="#,##0_ "/>
    <numFmt numFmtId="192" formatCode="#,##0.00_ "/>
    <numFmt numFmtId="193" formatCode="#,##0_ ;[Red]\-#,##0\ "/>
    <numFmt numFmtId="194" formatCode="0.0%"/>
    <numFmt numFmtId="195" formatCode="#,##0_);\(#,##0\)"/>
    <numFmt numFmtId="196" formatCode="0_ "/>
  </numFmts>
  <fonts count="88">
    <font>
      <sz val="12"/>
      <name val="宋体"/>
      <charset val="134"/>
    </font>
    <font>
      <b/>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9"/>
      <name val="宋体"/>
      <charset val="134"/>
    </font>
    <font>
      <sz val="11"/>
      <name val="楷体"/>
      <charset val="134"/>
    </font>
    <font>
      <b/>
      <sz val="16"/>
      <name val="方正小标宋_GBK"/>
      <charset val="134"/>
    </font>
    <font>
      <b/>
      <sz val="11"/>
      <name val="宋体"/>
      <charset val="134"/>
      <scheme val="major"/>
    </font>
    <font>
      <b/>
      <sz val="11"/>
      <name val="宋体"/>
      <charset val="134"/>
    </font>
    <font>
      <b/>
      <sz val="16"/>
      <color indexed="8"/>
      <name val="方正小标宋_GBK"/>
      <charset val="134"/>
    </font>
    <font>
      <sz val="12"/>
      <color indexed="9"/>
      <name val="宋体"/>
      <charset val="134"/>
    </font>
    <font>
      <sz val="11"/>
      <color indexed="8"/>
      <name val="黑体"/>
      <charset val="134"/>
    </font>
    <font>
      <b/>
      <sz val="11"/>
      <color indexed="8"/>
      <name val="宋体"/>
      <charset val="134"/>
    </font>
    <font>
      <sz val="11"/>
      <color indexed="8"/>
      <name val="宋体"/>
      <charset val="134"/>
    </font>
    <font>
      <sz val="11"/>
      <color indexed="8"/>
      <name val="Times New Roman"/>
      <charset val="134"/>
    </font>
    <font>
      <b/>
      <sz val="12"/>
      <name val="宋体"/>
      <charset val="134"/>
    </font>
    <font>
      <sz val="12"/>
      <color indexed="8"/>
      <name val="宋体"/>
      <charset val="134"/>
    </font>
    <font>
      <b/>
      <sz val="11"/>
      <color indexed="8"/>
      <name val="宋体"/>
      <charset val="134"/>
      <scheme val="minor"/>
    </font>
    <font>
      <sz val="11"/>
      <color indexed="8"/>
      <name val="宋体"/>
      <charset val="134"/>
      <scheme val="minor"/>
    </font>
    <font>
      <b/>
      <sz val="12"/>
      <color indexed="8"/>
      <name val="宋体"/>
      <charset val="134"/>
      <scheme val="minor"/>
    </font>
    <font>
      <sz val="12"/>
      <name val="华文楷体"/>
      <charset val="134"/>
    </font>
    <font>
      <b/>
      <sz val="11"/>
      <name val="宋体"/>
      <charset val="134"/>
      <scheme val="minor"/>
    </font>
    <font>
      <sz val="11"/>
      <name val="宋体"/>
      <charset val="134"/>
      <scheme val="major"/>
    </font>
    <font>
      <b/>
      <sz val="11"/>
      <color indexed="8"/>
      <name val="楷体"/>
      <charset val="134"/>
    </font>
    <font>
      <sz val="9"/>
      <color indexed="8"/>
      <name val="宋体"/>
      <charset val="134"/>
    </font>
    <font>
      <sz val="11"/>
      <color indexed="8"/>
      <name val="楷体"/>
      <charset val="134"/>
    </font>
    <font>
      <sz val="9"/>
      <color indexed="8"/>
      <name val="楷体"/>
      <charset val="134"/>
    </font>
    <font>
      <sz val="10"/>
      <name val="宋体"/>
      <charset val="134"/>
    </font>
    <font>
      <sz val="12"/>
      <name val="黑体"/>
      <charset val="134"/>
    </font>
    <font>
      <sz val="11"/>
      <color indexed="8"/>
      <name val="宋体"/>
      <charset val="1"/>
      <scheme val="minor"/>
    </font>
    <font>
      <sz val="11"/>
      <name val="黑体"/>
      <charset val="134"/>
    </font>
    <font>
      <b/>
      <sz val="11"/>
      <name val="黑体"/>
      <charset val="134"/>
    </font>
    <font>
      <sz val="16"/>
      <name val="宋体"/>
      <charset val="134"/>
    </font>
    <font>
      <b/>
      <sz val="18"/>
      <name val="方正小标宋_GBK"/>
      <charset val="134"/>
    </font>
    <font>
      <b/>
      <sz val="12"/>
      <name val="楷体"/>
      <charset val="134"/>
    </font>
    <font>
      <sz val="12"/>
      <name val="宋体"/>
      <charset val="134"/>
      <scheme val="minor"/>
    </font>
    <font>
      <sz val="12"/>
      <color theme="1"/>
      <name val="宋体"/>
      <charset val="134"/>
      <scheme val="minor"/>
    </font>
    <font>
      <sz val="11"/>
      <color indexed="10"/>
      <name val="宋体"/>
      <charset val="134"/>
    </font>
    <font>
      <sz val="11"/>
      <color indexed="62"/>
      <name val="宋体"/>
      <charset val="134"/>
    </font>
    <font>
      <b/>
      <sz val="11"/>
      <color indexed="52"/>
      <name val="宋体"/>
      <charset val="134"/>
    </font>
    <font>
      <b/>
      <sz val="21"/>
      <name val="楷体_GB2312"/>
      <charset val="134"/>
    </font>
    <font>
      <sz val="11"/>
      <color indexed="9"/>
      <name val="宋体"/>
      <charset val="134"/>
    </font>
    <font>
      <sz val="7"/>
      <name val="Small Fonts"/>
      <charset val="134"/>
    </font>
    <font>
      <b/>
      <sz val="18"/>
      <color indexed="62"/>
      <name val="宋体"/>
      <charset val="134"/>
    </font>
    <font>
      <sz val="11"/>
      <color indexed="20"/>
      <name val="宋体"/>
      <charset val="134"/>
    </font>
    <font>
      <u/>
      <sz val="11"/>
      <color rgb="FF0000FF"/>
      <name val="宋体"/>
      <charset val="0"/>
      <scheme val="minor"/>
    </font>
    <font>
      <i/>
      <sz val="11"/>
      <color indexed="23"/>
      <name val="宋体"/>
      <charset val="134"/>
    </font>
    <font>
      <sz val="12"/>
      <name val="Arial"/>
      <charset val="134"/>
    </font>
    <font>
      <sz val="12"/>
      <color indexed="20"/>
      <name val="宋体"/>
      <charset val="134"/>
    </font>
    <font>
      <sz val="10"/>
      <name val="Times New Roman"/>
      <charset val="134"/>
    </font>
    <font>
      <u/>
      <sz val="11"/>
      <color rgb="FF800080"/>
      <name val="宋体"/>
      <charset val="0"/>
      <scheme val="minor"/>
    </font>
    <font>
      <sz val="11"/>
      <color indexed="42"/>
      <name val="宋体"/>
      <charset val="134"/>
    </font>
    <font>
      <b/>
      <sz val="12"/>
      <name val="Arial"/>
      <charset val="134"/>
    </font>
    <font>
      <b/>
      <sz val="11"/>
      <color indexed="56"/>
      <name val="宋体"/>
      <charset val="134"/>
    </font>
    <font>
      <b/>
      <sz val="18"/>
      <color indexed="56"/>
      <name val="宋体"/>
      <charset val="134"/>
    </font>
    <font>
      <sz val="11"/>
      <color indexed="60"/>
      <name val="宋体"/>
      <charset val="134"/>
    </font>
    <font>
      <b/>
      <sz val="15"/>
      <color indexed="56"/>
      <name val="宋体"/>
      <charset val="134"/>
    </font>
    <font>
      <b/>
      <sz val="13"/>
      <color indexed="56"/>
      <name val="宋体"/>
      <charset val="134"/>
    </font>
    <font>
      <b/>
      <sz val="11"/>
      <color indexed="63"/>
      <name val="宋体"/>
      <charset val="134"/>
    </font>
    <font>
      <sz val="11"/>
      <color indexed="17"/>
      <name val="宋体"/>
      <charset val="134"/>
    </font>
    <font>
      <sz val="11"/>
      <color indexed="52"/>
      <name val="宋体"/>
      <charset val="134"/>
    </font>
    <font>
      <b/>
      <sz val="11"/>
      <color indexed="54"/>
      <name val="宋体"/>
      <charset val="134"/>
    </font>
    <font>
      <b/>
      <sz val="11"/>
      <color indexed="9"/>
      <name val="宋体"/>
      <charset val="134"/>
    </font>
    <font>
      <sz val="10"/>
      <name val="Arial"/>
      <charset val="134"/>
    </font>
    <font>
      <b/>
      <sz val="15"/>
      <color indexed="62"/>
      <name val="宋体"/>
      <charset val="134"/>
    </font>
    <font>
      <b/>
      <sz val="11"/>
      <color indexed="62"/>
      <name val="宋体"/>
      <charset val="134"/>
    </font>
    <font>
      <u/>
      <sz val="12"/>
      <color indexed="12"/>
      <name val="宋体"/>
      <charset val="134"/>
    </font>
    <font>
      <b/>
      <sz val="11"/>
      <color indexed="42"/>
      <name val="宋体"/>
      <charset val="134"/>
    </font>
    <font>
      <u/>
      <sz val="12"/>
      <color indexed="36"/>
      <name val="宋体"/>
      <charset val="134"/>
    </font>
    <font>
      <b/>
      <sz val="15"/>
      <color indexed="54"/>
      <name val="宋体"/>
      <charset val="134"/>
    </font>
    <font>
      <sz val="12"/>
      <name val="Helv"/>
      <charset val="134"/>
    </font>
    <font>
      <b/>
      <sz val="13"/>
      <color indexed="62"/>
      <name val="宋体"/>
      <charset val="134"/>
    </font>
    <font>
      <b/>
      <sz val="18"/>
      <name val="Arial"/>
      <charset val="134"/>
    </font>
    <font>
      <b/>
      <sz val="13"/>
      <color indexed="54"/>
      <name val="宋体"/>
      <charset val="134"/>
    </font>
    <font>
      <sz val="12"/>
      <color indexed="17"/>
      <name val="宋体"/>
      <charset val="134"/>
    </font>
    <font>
      <b/>
      <sz val="18"/>
      <color theme="3"/>
      <name val="宋体"/>
      <charset val="134"/>
      <scheme val="major"/>
    </font>
    <font>
      <sz val="12"/>
      <name val="Courier"/>
      <charset val="134"/>
    </font>
    <font>
      <sz val="10"/>
      <name val="Arial"/>
      <charset val="0"/>
    </font>
    <font>
      <sz val="10"/>
      <color indexed="8"/>
      <name val="Arial"/>
      <charset val="134"/>
    </font>
    <font>
      <sz val="8"/>
      <name val="Times New Roman"/>
      <charset val="134"/>
    </font>
    <font>
      <sz val="18"/>
      <color indexed="54"/>
      <name val="宋体"/>
      <charset val="134"/>
    </font>
    <font>
      <sz val="10"/>
      <name val="MS Sans Serif"/>
      <charset val="134"/>
    </font>
    <font>
      <sz val="12"/>
      <name val="奔覆眉"/>
      <charset val="134"/>
    </font>
  </fonts>
  <fills count="27">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2"/>
        <bgColor indexed="64"/>
      </patternFill>
    </fill>
    <fill>
      <patternFill patternType="solid">
        <fgColor indexed="30"/>
        <bgColor indexed="64"/>
      </patternFill>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57"/>
        <bgColor indexed="64"/>
      </patternFill>
    </fill>
    <fill>
      <patternFill patternType="solid">
        <fgColor indexed="62"/>
        <bgColor indexed="64"/>
      </patternFill>
    </fill>
    <fill>
      <patternFill patternType="solid">
        <fgColor indexed="27"/>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36"/>
        <bgColor indexed="64"/>
      </patternFill>
    </fill>
    <fill>
      <patternFill patternType="solid">
        <fgColor indexed="51"/>
        <bgColor indexed="64"/>
      </patternFill>
    </fill>
    <fill>
      <patternFill patternType="solid">
        <fgColor indexed="49"/>
        <bgColor indexed="64"/>
      </patternFill>
    </fill>
    <fill>
      <patternFill patternType="solid">
        <fgColor indexed="44"/>
        <bgColor indexed="64"/>
      </patternFill>
    </fill>
    <fill>
      <patternFill patternType="solid">
        <fgColor indexed="55"/>
        <bgColor indexed="64"/>
      </patternFill>
    </fill>
    <fill>
      <patternFill patternType="solid">
        <fgColor indexed="31"/>
        <bgColor indexed="64"/>
      </patternFill>
    </fill>
    <fill>
      <patternFill patternType="solid">
        <fgColor indexed="53"/>
        <bgColor indexed="64"/>
      </patternFill>
    </fill>
    <fill>
      <patternFill patternType="solid">
        <fgColor indexed="52"/>
        <bgColor indexed="64"/>
      </patternFill>
    </fill>
    <fill>
      <patternFill patternType="solid">
        <fgColor indexed="54"/>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bottom style="thick">
        <color indexed="44"/>
      </bottom>
      <diagonal/>
    </border>
    <border>
      <left/>
      <right/>
      <top style="medium">
        <color auto="1"/>
      </top>
      <bottom style="medium">
        <color auto="1"/>
      </bottom>
      <diagonal/>
    </border>
    <border>
      <left/>
      <right/>
      <top/>
      <bottom style="medium">
        <color indexed="44"/>
      </bottom>
      <diagonal/>
    </border>
  </borders>
  <cellStyleXfs count="188">
    <xf numFmtId="0" fontId="0" fillId="0" borderId="0">
      <alignment vertical="center"/>
    </xf>
    <xf numFmtId="42" fontId="41" fillId="0" borderId="0" applyFont="0" applyFill="0" applyBorder="0" applyAlignment="0" applyProtection="0">
      <alignment vertical="center"/>
    </xf>
    <xf numFmtId="0" fontId="18" fillId="6" borderId="0" applyNumberFormat="0" applyBorder="0" applyAlignment="0" applyProtection="0">
      <alignment vertical="center"/>
    </xf>
    <xf numFmtId="0" fontId="43" fillId="3" borderId="6"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43" fontId="41" fillId="0" borderId="0" applyFont="0" applyFill="0" applyBorder="0" applyAlignment="0" applyProtection="0">
      <alignment vertical="center"/>
    </xf>
    <xf numFmtId="0" fontId="18" fillId="8" borderId="0" applyNumberFormat="0" applyBorder="0" applyAlignment="0" applyProtection="0">
      <alignment vertical="center"/>
    </xf>
    <xf numFmtId="0" fontId="18" fillId="10" borderId="0" applyNumberFormat="0" applyBorder="0" applyAlignment="0" applyProtection="0">
      <alignment vertical="center"/>
    </xf>
    <xf numFmtId="0" fontId="48" fillId="0" borderId="0" applyNumberFormat="0" applyFill="0" applyBorder="0" applyAlignment="0" applyProtection="0">
      <alignment vertical="center"/>
    </xf>
    <xf numFmtId="0" fontId="49" fillId="11" borderId="0" applyNumberFormat="0" applyBorder="0" applyAlignment="0" applyProtection="0">
      <alignment vertical="center"/>
    </xf>
    <xf numFmtId="0" fontId="50" fillId="0" borderId="0" applyNumberFormat="0" applyFill="0" applyBorder="0" applyAlignment="0" applyProtection="0">
      <alignment vertical="center"/>
    </xf>
    <xf numFmtId="43" fontId="0" fillId="0" borderId="0" applyFont="0" applyFill="0" applyBorder="0" applyAlignment="0" applyProtection="0">
      <alignment vertical="center"/>
    </xf>
    <xf numFmtId="0" fontId="46" fillId="10" borderId="0" applyNumberFormat="0" applyBorder="0" applyAlignment="0" applyProtection="0">
      <alignment vertical="center"/>
    </xf>
    <xf numFmtId="9" fontId="41" fillId="0" borderId="0" applyFont="0" applyFill="0" applyBorder="0" applyAlignment="0" applyProtection="0">
      <alignment vertical="center"/>
    </xf>
    <xf numFmtId="0" fontId="18" fillId="4" borderId="0" applyNumberFormat="0" applyBorder="0" applyAlignment="0" applyProtection="0">
      <alignment vertical="center"/>
    </xf>
    <xf numFmtId="0" fontId="55" fillId="0" borderId="0" applyNumberFormat="0" applyFill="0" applyBorder="0" applyAlignment="0" applyProtection="0">
      <alignment vertical="center"/>
    </xf>
    <xf numFmtId="0" fontId="56" fillId="12" borderId="0" applyNumberFormat="0" applyBorder="0" applyAlignment="0" applyProtection="0">
      <alignment vertical="center"/>
    </xf>
    <xf numFmtId="0" fontId="0" fillId="8" borderId="8" applyNumberFormat="0" applyFont="0" applyAlignment="0" applyProtection="0">
      <alignment vertical="center"/>
    </xf>
    <xf numFmtId="0" fontId="58" fillId="0" borderId="0" applyNumberFormat="0" applyFill="0" applyBorder="0" applyAlignment="0" applyProtection="0">
      <alignment vertical="center"/>
    </xf>
    <xf numFmtId="180" fontId="0" fillId="0" borderId="0" applyFont="0" applyFill="0" applyBorder="0" applyAlignment="0" applyProtection="0">
      <alignment vertical="center"/>
    </xf>
    <xf numFmtId="0" fontId="46" fillId="16" borderId="0" applyNumberFormat="0" applyBorder="0" applyAlignment="0" applyProtection="0">
      <alignment vertical="center"/>
    </xf>
    <xf numFmtId="0" fontId="42" fillId="0" borderId="0" applyNumberFormat="0" applyFill="0" applyBorder="0" applyAlignment="0" applyProtection="0">
      <alignment vertical="center"/>
    </xf>
    <xf numFmtId="0" fontId="45" fillId="0" borderId="0">
      <alignment horizontal="centerContinuous" vertical="center"/>
    </xf>
    <xf numFmtId="0" fontId="51" fillId="0" borderId="0" applyNumberFormat="0" applyFill="0" applyBorder="0" applyAlignment="0" applyProtection="0">
      <alignment vertical="center"/>
    </xf>
    <xf numFmtId="0" fontId="61" fillId="0" borderId="11" applyNumberFormat="0" applyFill="0" applyAlignment="0" applyProtection="0">
      <alignment vertical="center"/>
    </xf>
    <xf numFmtId="9" fontId="0" fillId="0" borderId="0" applyFont="0" applyFill="0" applyBorder="0" applyAlignment="0" applyProtection="0">
      <alignment vertical="center"/>
    </xf>
    <xf numFmtId="0" fontId="62" fillId="0" borderId="12" applyNumberFormat="0" applyFill="0" applyAlignment="0" applyProtection="0">
      <alignment vertical="center"/>
    </xf>
    <xf numFmtId="0" fontId="46" fillId="5" borderId="0" applyNumberFormat="0" applyBorder="0" applyAlignment="0" applyProtection="0">
      <alignment vertical="center"/>
    </xf>
    <xf numFmtId="0" fontId="58" fillId="0" borderId="14" applyNumberFormat="0" applyFill="0" applyAlignment="0" applyProtection="0">
      <alignment vertical="center"/>
    </xf>
    <xf numFmtId="0" fontId="63" fillId="4" borderId="13" applyNumberFormat="0" applyAlignment="0" applyProtection="0">
      <alignment vertical="center"/>
    </xf>
    <xf numFmtId="0" fontId="56" fillId="9" borderId="0" applyNumberFormat="0" applyBorder="0" applyAlignment="0" applyProtection="0">
      <alignment vertical="center"/>
    </xf>
    <xf numFmtId="0" fontId="46" fillId="18" borderId="0" applyNumberFormat="0" applyBorder="0" applyAlignment="0" applyProtection="0">
      <alignment vertical="center"/>
    </xf>
    <xf numFmtId="43" fontId="0" fillId="0" borderId="0" applyFont="0" applyFill="0" applyBorder="0" applyAlignment="0" applyProtection="0"/>
    <xf numFmtId="0" fontId="44" fillId="4" borderId="6" applyNumberFormat="0" applyAlignment="0" applyProtection="0">
      <alignment vertical="center"/>
    </xf>
    <xf numFmtId="0" fontId="44" fillId="7" borderId="6" applyNumberFormat="0" applyAlignment="0" applyProtection="0">
      <alignment vertical="center"/>
    </xf>
    <xf numFmtId="0" fontId="67" fillId="22" borderId="16" applyNumberFormat="0" applyAlignment="0" applyProtection="0">
      <alignment vertical="center"/>
    </xf>
    <xf numFmtId="0" fontId="18" fillId="3" borderId="0" applyNumberFormat="0" applyBorder="0" applyAlignment="0" applyProtection="0">
      <alignment vertical="center"/>
    </xf>
    <xf numFmtId="0" fontId="59" fillId="0" borderId="0" applyNumberFormat="0" applyFill="0" applyBorder="0" applyAlignment="0" applyProtection="0">
      <alignment vertical="center"/>
    </xf>
    <xf numFmtId="181" fontId="0" fillId="0" borderId="0" applyFont="0" applyFill="0" applyBorder="0" applyAlignment="0" applyProtection="0">
      <alignment vertical="center"/>
    </xf>
    <xf numFmtId="0" fontId="46" fillId="9" borderId="0" applyNumberFormat="0" applyBorder="0" applyAlignment="0" applyProtection="0">
      <alignment vertical="center"/>
    </xf>
    <xf numFmtId="0" fontId="65" fillId="0" borderId="15" applyNumberFormat="0" applyFill="0" applyAlignment="0" applyProtection="0">
      <alignment vertical="center"/>
    </xf>
    <xf numFmtId="0" fontId="17" fillId="0" borderId="7" applyNumberFormat="0" applyFill="0" applyAlignment="0" applyProtection="0">
      <alignment vertical="center"/>
    </xf>
    <xf numFmtId="0" fontId="64" fillId="6" borderId="0" applyNumberFormat="0" applyBorder="0" applyAlignment="0" applyProtection="0">
      <alignment vertical="center"/>
    </xf>
    <xf numFmtId="0" fontId="53" fillId="11" borderId="0" applyNumberFormat="0" applyBorder="0" applyAlignment="0" applyProtection="0">
      <alignment vertical="center"/>
    </xf>
    <xf numFmtId="0" fontId="60" fillId="15" borderId="0" applyNumberFormat="0" applyBorder="0" applyAlignment="0" applyProtection="0">
      <alignment vertical="center"/>
    </xf>
    <xf numFmtId="0" fontId="18" fillId="14" borderId="0" applyNumberFormat="0" applyBorder="0" applyAlignment="0" applyProtection="0">
      <alignment vertical="center"/>
    </xf>
    <xf numFmtId="0" fontId="46" fillId="13" borderId="0" applyNumberFormat="0" applyBorder="0" applyAlignment="0" applyProtection="0">
      <alignment vertical="center"/>
    </xf>
    <xf numFmtId="0" fontId="18" fillId="23" borderId="0" applyNumberFormat="0" applyBorder="0" applyAlignment="0" applyProtection="0">
      <alignment vertical="center"/>
    </xf>
    <xf numFmtId="0" fontId="18" fillId="8" borderId="8" applyNumberFormat="0" applyFont="0" applyAlignment="0" applyProtection="0">
      <alignment vertical="center"/>
    </xf>
    <xf numFmtId="0" fontId="18" fillId="21"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68" fillId="0" borderId="0">
      <alignment vertical="center"/>
    </xf>
    <xf numFmtId="0" fontId="46" fillId="12" borderId="0" applyNumberFormat="0" applyBorder="0" applyAlignment="0" applyProtection="0">
      <alignment vertical="center"/>
    </xf>
    <xf numFmtId="0" fontId="46" fillId="18" borderId="0" applyNumberFormat="0" applyBorder="0" applyAlignment="0" applyProtection="0">
      <alignment vertical="center"/>
    </xf>
    <xf numFmtId="0" fontId="18" fillId="17" borderId="0" applyNumberFormat="0" applyBorder="0" applyAlignment="0" applyProtection="0">
      <alignment vertical="center"/>
    </xf>
    <xf numFmtId="0" fontId="70" fillId="0" borderId="18" applyNumberFormat="0" applyFill="0" applyAlignment="0" applyProtection="0">
      <alignment vertical="center"/>
    </xf>
    <xf numFmtId="0" fontId="18" fillId="17" borderId="0" applyNumberFormat="0" applyBorder="0" applyAlignment="0" applyProtection="0">
      <alignment vertical="center"/>
    </xf>
    <xf numFmtId="0" fontId="46" fillId="20" borderId="0" applyNumberFormat="0" applyBorder="0" applyAlignment="0" applyProtection="0">
      <alignment vertical="center"/>
    </xf>
    <xf numFmtId="0" fontId="18" fillId="21" borderId="0" applyNumberFormat="0" applyBorder="0" applyAlignment="0" applyProtection="0">
      <alignment vertical="center"/>
    </xf>
    <xf numFmtId="0" fontId="46" fillId="20" borderId="0" applyNumberFormat="0" applyBorder="0" applyAlignment="0" applyProtection="0">
      <alignment vertical="center"/>
    </xf>
    <xf numFmtId="0" fontId="18" fillId="7" borderId="0" applyNumberFormat="0" applyBorder="0" applyAlignment="0" applyProtection="0">
      <alignment vertical="center"/>
    </xf>
    <xf numFmtId="0" fontId="56" fillId="4" borderId="0" applyNumberFormat="0" applyBorder="0" applyAlignment="0" applyProtection="0">
      <alignment vertical="center"/>
    </xf>
    <xf numFmtId="0" fontId="46" fillId="24" borderId="0" applyNumberFormat="0" applyBorder="0" applyAlignment="0" applyProtection="0">
      <alignment vertical="center"/>
    </xf>
    <xf numFmtId="0" fontId="71" fillId="0" borderId="0" applyNumberFormat="0" applyFill="0" applyBorder="0" applyAlignment="0" applyProtection="0">
      <alignment vertical="top"/>
      <protection locked="0"/>
    </xf>
    <xf numFmtId="0" fontId="18" fillId="19" borderId="0" applyNumberFormat="0" applyBorder="0" applyAlignment="0" applyProtection="0">
      <alignment vertical="center"/>
    </xf>
    <xf numFmtId="0" fontId="46" fillId="25" borderId="0" applyNumberFormat="0" applyBorder="0" applyAlignment="0" applyProtection="0">
      <alignment vertical="center"/>
    </xf>
    <xf numFmtId="184" fontId="0" fillId="0" borderId="0" applyFont="0" applyFill="0" applyBorder="0" applyAlignment="0" applyProtection="0"/>
    <xf numFmtId="0" fontId="18" fillId="0" borderId="0"/>
    <xf numFmtId="184" fontId="0" fillId="0" borderId="0" applyFont="0" applyFill="0" applyBorder="0" applyAlignment="0" applyProtection="0">
      <alignment vertical="center"/>
    </xf>
    <xf numFmtId="0" fontId="6" fillId="0" borderId="0"/>
    <xf numFmtId="0" fontId="72" fillId="22" borderId="16" applyNumberFormat="0" applyAlignment="0" applyProtection="0">
      <alignment vertical="center"/>
    </xf>
    <xf numFmtId="0" fontId="56" fillId="26" borderId="0" applyNumberFormat="0" applyBorder="0" applyAlignment="0" applyProtection="0">
      <alignment vertical="center"/>
    </xf>
    <xf numFmtId="0" fontId="29" fillId="0" borderId="0">
      <alignment vertical="center"/>
    </xf>
    <xf numFmtId="0" fontId="56" fillId="20" borderId="0" applyNumberFormat="0" applyBorder="0" applyAlignment="0" applyProtection="0">
      <alignment vertical="center"/>
    </xf>
    <xf numFmtId="0" fontId="56" fillId="3" borderId="0" applyNumberFormat="0" applyBorder="0" applyAlignment="0" applyProtection="0">
      <alignment vertical="center"/>
    </xf>
    <xf numFmtId="1" fontId="68" fillId="0" borderId="0">
      <alignment vertical="center"/>
    </xf>
    <xf numFmtId="0" fontId="6" fillId="0" borderId="0">
      <alignment vertical="center"/>
    </xf>
    <xf numFmtId="178" fontId="2" fillId="0" borderId="1">
      <alignment vertical="center"/>
      <protection locked="0"/>
    </xf>
    <xf numFmtId="41" fontId="0" fillId="0" borderId="0" applyFont="0" applyFill="0" applyBorder="0" applyAlignment="0" applyProtection="0">
      <alignment vertical="center"/>
    </xf>
    <xf numFmtId="37" fontId="47" fillId="0" borderId="0"/>
    <xf numFmtId="1" fontId="2" fillId="0" borderId="1">
      <alignment vertical="center"/>
      <protection locked="0"/>
    </xf>
    <xf numFmtId="0" fontId="32" fillId="0" borderId="0">
      <alignment vertical="center"/>
    </xf>
    <xf numFmtId="185" fontId="0" fillId="0" borderId="0" applyFont="0" applyFill="0" applyBorder="0" applyAlignment="0" applyProtection="0">
      <alignment vertical="center"/>
    </xf>
    <xf numFmtId="0" fontId="56" fillId="16" borderId="0" applyNumberFormat="0" applyBorder="0" applyAlignment="0" applyProtection="0">
      <alignment vertical="center"/>
    </xf>
    <xf numFmtId="0" fontId="32" fillId="0" borderId="0"/>
    <xf numFmtId="0" fontId="2" fillId="0" borderId="1">
      <alignment horizontal="distributed" vertical="center" wrapText="1"/>
    </xf>
    <xf numFmtId="0" fontId="0" fillId="0" borderId="0">
      <alignment vertical="center"/>
    </xf>
    <xf numFmtId="0" fontId="18" fillId="15" borderId="0" applyNumberFormat="0" applyBorder="0" applyAlignment="0" applyProtection="0">
      <alignment vertical="center"/>
    </xf>
    <xf numFmtId="0" fontId="46" fillId="15"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0" fillId="0" borderId="0">
      <alignment vertical="center"/>
    </xf>
    <xf numFmtId="0" fontId="56" fillId="15" borderId="0" applyNumberFormat="0" applyBorder="0" applyAlignment="0" applyProtection="0">
      <alignment vertical="center"/>
    </xf>
    <xf numFmtId="43" fontId="18" fillId="0" borderId="0" applyFont="0" applyFill="0" applyBorder="0" applyAlignment="0" applyProtection="0">
      <alignment vertical="center"/>
    </xf>
    <xf numFmtId="183" fontId="0" fillId="0" borderId="0" applyFont="0" applyFill="0" applyBorder="0" applyAlignment="0" applyProtection="0">
      <alignment vertical="center"/>
    </xf>
    <xf numFmtId="0" fontId="0" fillId="0" borderId="0"/>
    <xf numFmtId="0" fontId="0" fillId="0" borderId="0"/>
    <xf numFmtId="9" fontId="6" fillId="0" borderId="0" applyFont="0" applyFill="0" applyBorder="0" applyAlignment="0" applyProtection="0">
      <alignment vertical="center"/>
    </xf>
    <xf numFmtId="0" fontId="0" fillId="0" borderId="0"/>
    <xf numFmtId="0" fontId="68" fillId="0" borderId="0"/>
    <xf numFmtId="0" fontId="74" fillId="0" borderId="17" applyNumberFormat="0" applyFill="0" applyAlignment="0" applyProtection="0">
      <alignment vertical="center"/>
    </xf>
    <xf numFmtId="9" fontId="18" fillId="0" borderId="0" applyFont="0" applyFill="0" applyBorder="0" applyAlignment="0" applyProtection="0">
      <alignment vertical="center"/>
    </xf>
    <xf numFmtId="0" fontId="9" fillId="0" borderId="0"/>
    <xf numFmtId="0" fontId="7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6" fillId="19" borderId="0" applyNumberFormat="0" applyBorder="0" applyAlignment="0" applyProtection="0">
      <alignment vertical="center"/>
    </xf>
    <xf numFmtId="9" fontId="0" fillId="0" borderId="0" applyFont="0" applyFill="0" applyBorder="0" applyAlignment="0" applyProtection="0"/>
    <xf numFmtId="0" fontId="69" fillId="0" borderId="17" applyNumberFormat="0" applyFill="0" applyAlignment="0" applyProtection="0">
      <alignment vertical="center"/>
    </xf>
    <xf numFmtId="176" fontId="54" fillId="0" borderId="0">
      <alignment vertical="center"/>
    </xf>
    <xf numFmtId="0" fontId="63" fillId="7" borderId="13" applyNumberFormat="0" applyAlignment="0" applyProtection="0">
      <alignment vertical="center"/>
    </xf>
    <xf numFmtId="0" fontId="75" fillId="0" borderId="0">
      <alignment vertical="center"/>
    </xf>
    <xf numFmtId="0" fontId="76" fillId="0" borderId="12" applyNumberFormat="0" applyFill="0" applyAlignment="0" applyProtection="0">
      <alignment vertical="center"/>
    </xf>
    <xf numFmtId="0" fontId="77" fillId="0" borderId="0" applyProtection="0">
      <alignment vertical="center"/>
    </xf>
    <xf numFmtId="0" fontId="17" fillId="0" borderId="19" applyNumberFormat="0" applyFill="0" applyAlignment="0" applyProtection="0">
      <alignment vertical="center"/>
    </xf>
    <xf numFmtId="0" fontId="56" fillId="24" borderId="0" applyNumberFormat="0" applyBorder="0" applyAlignment="0" applyProtection="0">
      <alignment vertical="center"/>
    </xf>
    <xf numFmtId="0" fontId="78" fillId="0" borderId="20" applyNumberFormat="0" applyFill="0" applyAlignment="0" applyProtection="0">
      <alignment vertical="center"/>
    </xf>
    <xf numFmtId="0" fontId="79" fillId="6" borderId="0" applyNumberFormat="0" applyBorder="0" applyAlignment="0" applyProtection="0">
      <alignment vertical="center"/>
    </xf>
    <xf numFmtId="0" fontId="0" fillId="0" borderId="0">
      <alignment vertical="center"/>
    </xf>
    <xf numFmtId="0" fontId="80" fillId="0" borderId="0" applyNumberFormat="0" applyFill="0" applyBorder="0" applyAlignment="0" applyProtection="0">
      <alignment vertical="center"/>
    </xf>
    <xf numFmtId="0" fontId="81" fillId="0" borderId="0"/>
    <xf numFmtId="0" fontId="82" fillId="0" borderId="0"/>
    <xf numFmtId="37" fontId="47" fillId="0" borderId="0">
      <alignment vertical="center"/>
    </xf>
    <xf numFmtId="0" fontId="0" fillId="0" borderId="0">
      <alignment vertical="center"/>
    </xf>
    <xf numFmtId="186" fontId="54" fillId="0" borderId="0">
      <alignment vertical="center"/>
    </xf>
    <xf numFmtId="4" fontId="0" fillId="0" borderId="0" applyFont="0" applyFill="0" applyBorder="0" applyAlignment="0" applyProtection="0">
      <alignment vertical="center"/>
    </xf>
    <xf numFmtId="0" fontId="0" fillId="0" borderId="0">
      <alignment vertical="center"/>
    </xf>
    <xf numFmtId="0" fontId="68" fillId="0" borderId="0"/>
    <xf numFmtId="0" fontId="18" fillId="0" borderId="0">
      <alignment vertical="center"/>
    </xf>
    <xf numFmtId="188" fontId="0" fillId="0" borderId="0" applyFont="0" applyFill="0" applyBorder="0" applyAlignment="0" applyProtection="0">
      <alignment vertical="center"/>
    </xf>
    <xf numFmtId="0" fontId="0" fillId="0" borderId="0">
      <alignment vertical="center"/>
    </xf>
    <xf numFmtId="189" fontId="83" fillId="0" borderId="0" applyFill="0" applyBorder="0" applyAlignment="0"/>
    <xf numFmtId="190" fontId="54" fillId="0" borderId="0"/>
    <xf numFmtId="0" fontId="68" fillId="0" borderId="0"/>
    <xf numFmtId="0" fontId="68" fillId="0" borderId="0"/>
    <xf numFmtId="0" fontId="68" fillId="0" borderId="0"/>
    <xf numFmtId="0" fontId="68" fillId="0" borderId="0"/>
    <xf numFmtId="187" fontId="0" fillId="0" borderId="0" applyFont="0" applyFill="0" applyBorder="0" applyAlignment="0" applyProtection="0">
      <alignment vertical="center"/>
    </xf>
    <xf numFmtId="0" fontId="0" fillId="0" borderId="0">
      <alignment vertical="center"/>
    </xf>
    <xf numFmtId="0" fontId="68" fillId="0" borderId="0"/>
    <xf numFmtId="0" fontId="29" fillId="0" borderId="0">
      <alignment vertical="center"/>
    </xf>
    <xf numFmtId="2" fontId="52" fillId="0" borderId="0" applyProtection="0"/>
    <xf numFmtId="0" fontId="57" fillId="0" borderId="21" applyNumberFormat="0" applyAlignment="0" applyProtection="0">
      <alignment horizontal="left" vertical="center"/>
    </xf>
    <xf numFmtId="0" fontId="46" fillId="21" borderId="0" applyNumberFormat="0" applyBorder="0" applyAlignment="0" applyProtection="0">
      <alignment vertical="center"/>
    </xf>
    <xf numFmtId="0" fontId="52" fillId="0" borderId="0" applyProtection="0">
      <alignment vertical="center"/>
    </xf>
    <xf numFmtId="0" fontId="46" fillId="3" borderId="0" applyNumberFormat="0" applyBorder="0" applyAlignment="0" applyProtection="0">
      <alignment vertical="center"/>
    </xf>
    <xf numFmtId="0" fontId="46" fillId="4" borderId="0" applyNumberFormat="0" applyBorder="0" applyAlignment="0" applyProtection="0">
      <alignment vertical="center"/>
    </xf>
    <xf numFmtId="189" fontId="83" fillId="0" borderId="0" applyFill="0" applyBorder="0" applyAlignment="0">
      <alignment vertical="center"/>
    </xf>
    <xf numFmtId="41" fontId="68" fillId="0" borderId="0" applyFont="0" applyFill="0" applyBorder="0" applyAlignment="0" applyProtection="0"/>
    <xf numFmtId="190" fontId="54" fillId="0" borderId="0">
      <alignment vertical="center"/>
    </xf>
    <xf numFmtId="177" fontId="0" fillId="0" borderId="0" applyFont="0" applyFill="0" applyBorder="0" applyAlignment="0" applyProtection="0">
      <alignment vertical="center"/>
    </xf>
    <xf numFmtId="181" fontId="68" fillId="0" borderId="0" applyFont="0" applyFill="0" applyBorder="0" applyAlignment="0" applyProtection="0"/>
    <xf numFmtId="186" fontId="54" fillId="0" borderId="0"/>
    <xf numFmtId="0" fontId="52" fillId="0" borderId="0" applyProtection="0"/>
    <xf numFmtId="176" fontId="54" fillId="0" borderId="0"/>
    <xf numFmtId="2" fontId="52" fillId="0" borderId="0" applyProtection="0">
      <alignment vertical="center"/>
    </xf>
    <xf numFmtId="0" fontId="57" fillId="0" borderId="10">
      <alignment horizontal="left" vertical="center"/>
    </xf>
    <xf numFmtId="0" fontId="77" fillId="0" borderId="0" applyProtection="0"/>
    <xf numFmtId="0" fontId="57" fillId="0" borderId="0" applyProtection="0">
      <alignment vertical="center"/>
    </xf>
    <xf numFmtId="0" fontId="57" fillId="0" borderId="0" applyProtection="0"/>
    <xf numFmtId="0" fontId="84" fillId="0" borderId="0">
      <alignment vertical="center"/>
    </xf>
    <xf numFmtId="0" fontId="52" fillId="0" borderId="9" applyProtection="0">
      <alignment vertical="center"/>
    </xf>
    <xf numFmtId="0" fontId="52" fillId="0" borderId="9" applyProtection="0"/>
    <xf numFmtId="9" fontId="0" fillId="0" borderId="0" applyFont="0" applyFill="0" applyBorder="0" applyAlignment="0" applyProtection="0">
      <alignment vertical="center"/>
    </xf>
    <xf numFmtId="0" fontId="85" fillId="0" borderId="0" applyNumberFormat="0" applyFill="0" applyBorder="0" applyAlignment="0" applyProtection="0">
      <alignment vertical="center"/>
    </xf>
    <xf numFmtId="0" fontId="68" fillId="0" borderId="0"/>
    <xf numFmtId="179" fontId="0" fillId="0" borderId="0" applyFont="0" applyFill="0" applyBorder="0" applyAlignment="0" applyProtection="0">
      <alignment vertical="center"/>
    </xf>
    <xf numFmtId="0" fontId="66" fillId="0" borderId="22" applyNumberFormat="0" applyFill="0" applyAlignment="0" applyProtection="0">
      <alignment vertical="center"/>
    </xf>
    <xf numFmtId="0" fontId="83" fillId="0" borderId="0"/>
    <xf numFmtId="0" fontId="68" fillId="0" borderId="0"/>
    <xf numFmtId="0" fontId="9" fillId="0" borderId="0">
      <alignment vertical="center"/>
    </xf>
    <xf numFmtId="0" fontId="0" fillId="0" borderId="0"/>
    <xf numFmtId="0" fontId="0" fillId="0" borderId="0"/>
    <xf numFmtId="0" fontId="68" fillId="0" borderId="0"/>
    <xf numFmtId="0" fontId="68" fillId="0" borderId="0"/>
    <xf numFmtId="0" fontId="68" fillId="0" borderId="0"/>
    <xf numFmtId="0" fontId="0" fillId="0" borderId="0">
      <alignment vertical="center"/>
    </xf>
    <xf numFmtId="0" fontId="86" fillId="0" borderId="0">
      <alignment vertical="center"/>
    </xf>
    <xf numFmtId="0" fontId="0" fillId="0" borderId="0" applyFont="0" applyFill="0" applyBorder="0" applyAlignment="0" applyProtection="0">
      <alignment vertical="center"/>
    </xf>
    <xf numFmtId="0" fontId="87" fillId="0" borderId="0">
      <alignment vertical="center"/>
    </xf>
    <xf numFmtId="0" fontId="81" fillId="0" borderId="0">
      <alignment vertical="center"/>
    </xf>
    <xf numFmtId="0" fontId="46"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cellStyleXfs>
  <cellXfs count="331">
    <xf numFmtId="0" fontId="0" fillId="0" borderId="0" xfId="0" applyAlignment="1">
      <alignment vertical="center"/>
    </xf>
    <xf numFmtId="0" fontId="0" fillId="0" borderId="0" xfId="88" applyAlignment="1"/>
    <xf numFmtId="0" fontId="1" fillId="0" borderId="0" xfId="88" applyFont="1" applyAlignment="1">
      <alignment horizontal="center" vertical="center"/>
    </xf>
    <xf numFmtId="0" fontId="2" fillId="0" borderId="0" xfId="88" applyFont="1" applyAlignment="1"/>
    <xf numFmtId="0" fontId="3" fillId="0" borderId="0" xfId="88" applyFont="1" applyAlignment="1">
      <alignment horizontal="left" vertical="center"/>
    </xf>
    <xf numFmtId="0" fontId="4" fillId="0" borderId="0" xfId="88"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91" fontId="6" fillId="0" borderId="1" xfId="0" applyNumberFormat="1" applyFont="1" applyBorder="1" applyAlignment="1">
      <alignment vertical="center" shrinkToFit="1"/>
    </xf>
    <xf numFmtId="191" fontId="7" fillId="0" borderId="1" xfId="0" applyNumberFormat="1" applyFont="1" applyBorder="1" applyAlignment="1">
      <alignment vertical="center" shrinkToFit="1"/>
    </xf>
    <xf numFmtId="0" fontId="8" fillId="0" borderId="0" xfId="88" applyFont="1" applyAlignment="1">
      <alignment horizontal="left" vertical="center" wrapText="1"/>
    </xf>
    <xf numFmtId="182" fontId="9" fillId="0" borderId="0" xfId="88" applyNumberFormat="1" applyFont="1" applyAlignment="1">
      <alignment vertical="center" wrapText="1"/>
    </xf>
    <xf numFmtId="0" fontId="10" fillId="0" borderId="0" xfId="88" applyFont="1" applyAlignment="1">
      <alignment horizontal="left" vertical="center" wrapText="1"/>
    </xf>
    <xf numFmtId="0" fontId="5" fillId="0" borderId="0" xfId="0" applyFont="1" applyBorder="1" applyAlignment="1">
      <alignment vertical="center"/>
    </xf>
    <xf numFmtId="0" fontId="0" fillId="0" borderId="0" xfId="0" applyFont="1" applyAlignment="1">
      <alignment vertical="center"/>
    </xf>
    <xf numFmtId="0" fontId="0" fillId="0" borderId="0" xfId="0" applyFill="1" applyAlignment="1">
      <alignment vertical="center"/>
    </xf>
    <xf numFmtId="0" fontId="0" fillId="0" borderId="0" xfId="0" applyFont="1" applyFill="1" applyAlignment="1">
      <alignment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right" vertical="center"/>
    </xf>
    <xf numFmtId="0" fontId="12" fillId="0" borderId="1" xfId="96"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Border="1" applyAlignment="1">
      <alignment vertical="center" wrapText="1"/>
    </xf>
    <xf numFmtId="0" fontId="13" fillId="0" borderId="1" xfId="0" applyNumberFormat="1" applyFont="1" applyBorder="1" applyAlignment="1">
      <alignment horizontal="center" vertical="center" wrapText="1"/>
    </xf>
    <xf numFmtId="3" fontId="12" fillId="0" borderId="1" xfId="171" applyNumberFormat="1" applyFont="1" applyFill="1" applyBorder="1" applyAlignment="1" applyProtection="1">
      <alignment vertical="center" wrapText="1"/>
    </xf>
    <xf numFmtId="0" fontId="12" fillId="0" borderId="1" xfId="99" applyFont="1" applyFill="1" applyBorder="1" applyAlignment="1">
      <alignment vertical="center" wrapText="1"/>
    </xf>
    <xf numFmtId="192" fontId="12" fillId="0" borderId="1" xfId="0" applyNumberFormat="1" applyFont="1" applyBorder="1" applyAlignment="1">
      <alignment vertical="center" shrinkToFit="1"/>
    </xf>
    <xf numFmtId="0" fontId="0" fillId="0" borderId="0" xfId="123" applyAlignment="1"/>
    <xf numFmtId="0" fontId="0" fillId="0" borderId="0" xfId="123" applyFill="1" applyAlignment="1"/>
    <xf numFmtId="0" fontId="14" fillId="0" borderId="0" xfId="123" applyNumberFormat="1" applyFont="1" applyFill="1" applyBorder="1" applyAlignment="1" applyProtection="1">
      <alignment horizontal="center" vertical="center"/>
    </xf>
    <xf numFmtId="0" fontId="0" fillId="0" borderId="0" xfId="123" applyNumberFormat="1" applyFont="1" applyFill="1" applyBorder="1" applyAlignment="1" applyProtection="1"/>
    <xf numFmtId="0" fontId="15" fillId="0" borderId="0" xfId="130" applyFont="1" applyFill="1">
      <alignment vertical="center"/>
    </xf>
    <xf numFmtId="0" fontId="0" fillId="0" borderId="0" xfId="130">
      <alignment vertical="center"/>
    </xf>
    <xf numFmtId="193" fontId="0" fillId="0" borderId="0" xfId="130" applyNumberFormat="1" applyAlignment="1">
      <alignment horizontal="right" vertical="center"/>
    </xf>
    <xf numFmtId="0" fontId="16" fillId="0" borderId="1" xfId="123" applyNumberFormat="1" applyFont="1" applyFill="1" applyBorder="1" applyAlignment="1" applyProtection="1">
      <alignment horizontal="center" vertical="center" wrapText="1"/>
    </xf>
    <xf numFmtId="193" fontId="13" fillId="0" borderId="1" xfId="130" applyNumberFormat="1" applyFont="1" applyFill="1" applyBorder="1" applyAlignment="1">
      <alignment horizontal="center" vertical="center" wrapText="1"/>
    </xf>
    <xf numFmtId="0" fontId="17" fillId="0" borderId="1" xfId="123" applyNumberFormat="1" applyFont="1" applyFill="1" applyBorder="1" applyAlignment="1" applyProtection="1">
      <alignment horizontal="left" vertical="center" wrapText="1"/>
    </xf>
    <xf numFmtId="191" fontId="18" fillId="0" borderId="1" xfId="123" applyNumberFormat="1" applyFont="1" applyFill="1" applyBorder="1" applyAlignment="1" applyProtection="1">
      <alignment vertical="center" shrinkToFit="1"/>
    </xf>
    <xf numFmtId="178" fontId="2" fillId="0" borderId="1" xfId="163" applyNumberFormat="1" applyFont="1" applyFill="1" applyBorder="1" applyAlignment="1" applyProtection="1">
      <alignment horizontal="center" vertical="center" wrapText="1"/>
    </xf>
    <xf numFmtId="49" fontId="2" fillId="0" borderId="1" xfId="174" applyNumberFormat="1" applyFont="1" applyBorder="1" applyAlignment="1">
      <alignment vertical="center"/>
    </xf>
    <xf numFmtId="191" fontId="2" fillId="0" borderId="1" xfId="123" applyNumberFormat="1" applyFont="1" applyFill="1" applyBorder="1" applyAlignment="1">
      <alignment vertical="center" shrinkToFit="1"/>
    </xf>
    <xf numFmtId="194" fontId="2" fillId="0" borderId="1" xfId="123" applyNumberFormat="1" applyFont="1" applyBorder="1" applyAlignment="1">
      <alignment horizontal="center" vertical="center"/>
    </xf>
    <xf numFmtId="49" fontId="2" fillId="0" borderId="1" xfId="134" applyNumberFormat="1" applyFont="1" applyBorder="1" applyAlignment="1">
      <alignment vertical="center"/>
    </xf>
    <xf numFmtId="191" fontId="2" fillId="0" borderId="1" xfId="123" applyNumberFormat="1" applyFont="1" applyBorder="1" applyAlignment="1">
      <alignment vertical="center" shrinkToFit="1"/>
    </xf>
    <xf numFmtId="49" fontId="2" fillId="0" borderId="1" xfId="136" applyNumberFormat="1" applyFont="1" applyBorder="1" applyAlignment="1">
      <alignment vertical="center"/>
    </xf>
    <xf numFmtId="0" fontId="2" fillId="0" borderId="1" xfId="123" applyFont="1" applyBorder="1" applyAlignment="1">
      <alignment horizontal="center" vertical="center"/>
    </xf>
    <xf numFmtId="49" fontId="2" fillId="0" borderId="1" xfId="169" applyNumberFormat="1" applyFont="1" applyBorder="1" applyAlignment="1">
      <alignment vertical="center"/>
    </xf>
    <xf numFmtId="0" fontId="19" fillId="0" borderId="1" xfId="123" applyNumberFormat="1" applyFont="1" applyFill="1" applyBorder="1" applyAlignment="1" applyProtection="1">
      <alignment horizontal="left" vertical="center" wrapText="1"/>
    </xf>
    <xf numFmtId="49" fontId="2" fillId="0" borderId="1" xfId="139" applyNumberFormat="1" applyFont="1" applyBorder="1" applyAlignment="1">
      <alignment vertical="center"/>
    </xf>
    <xf numFmtId="0" fontId="18" fillId="0" borderId="1" xfId="123" applyNumberFormat="1" applyFont="1" applyFill="1" applyBorder="1" applyAlignment="1" applyProtection="1">
      <alignment horizontal="left" vertical="center" wrapText="1"/>
    </xf>
    <xf numFmtId="49" fontId="2" fillId="0" borderId="1" xfId="165" applyNumberFormat="1" applyFont="1" applyBorder="1" applyAlignment="1">
      <alignment vertical="center"/>
    </xf>
    <xf numFmtId="49" fontId="2" fillId="0" borderId="1" xfId="175" applyNumberFormat="1" applyFont="1" applyBorder="1" applyAlignment="1">
      <alignment vertical="center"/>
    </xf>
    <xf numFmtId="49" fontId="2" fillId="0" borderId="1" xfId="133" applyNumberFormat="1" applyFont="1" applyBorder="1" applyAlignment="1">
      <alignment vertical="center"/>
    </xf>
    <xf numFmtId="49" fontId="2" fillId="0" borderId="1" xfId="173" applyNumberFormat="1" applyFont="1" applyBorder="1" applyAlignment="1">
      <alignment vertical="center"/>
    </xf>
    <xf numFmtId="49" fontId="2" fillId="0" borderId="1" xfId="100" applyNumberFormat="1" applyFont="1" applyBorder="1" applyAlignment="1">
      <alignment vertical="center"/>
    </xf>
    <xf numFmtId="0" fontId="15" fillId="0" borderId="0" xfId="130" applyFont="1">
      <alignment vertical="center"/>
    </xf>
    <xf numFmtId="0" fontId="0" fillId="0" borderId="0" xfId="130" applyFill="1">
      <alignment vertical="center"/>
    </xf>
    <xf numFmtId="193" fontId="13" fillId="0" borderId="1" xfId="130" applyNumberFormat="1" applyFont="1" applyBorder="1" applyAlignment="1">
      <alignment horizontal="center" vertical="center" wrapText="1"/>
    </xf>
    <xf numFmtId="0" fontId="12" fillId="0" borderId="1" xfId="0" applyFont="1" applyFill="1" applyBorder="1" applyAlignment="1">
      <alignment horizontal="center" vertical="center" wrapText="1"/>
    </xf>
    <xf numFmtId="49" fontId="2" fillId="2" borderId="1" xfId="174" applyNumberFormat="1" applyFont="1" applyFill="1" applyBorder="1" applyAlignment="1">
      <alignment vertical="center"/>
    </xf>
    <xf numFmtId="194" fontId="2" fillId="0" borderId="1" xfId="14" applyNumberFormat="1" applyFont="1" applyFill="1" applyBorder="1" applyAlignment="1" applyProtection="1">
      <alignment horizontal="center" vertical="center"/>
    </xf>
    <xf numFmtId="0" fontId="18" fillId="2" borderId="1" xfId="123" applyNumberFormat="1" applyFont="1" applyFill="1" applyBorder="1" applyAlignment="1" applyProtection="1">
      <alignment horizontal="left" vertical="center" wrapText="1"/>
    </xf>
    <xf numFmtId="191" fontId="0" fillId="0" borderId="1" xfId="123" applyNumberFormat="1" applyFont="1" applyFill="1" applyBorder="1" applyAlignment="1">
      <alignment vertical="center" shrinkToFit="1"/>
    </xf>
    <xf numFmtId="0" fontId="0" fillId="0" borderId="1" xfId="123" applyFont="1" applyBorder="1" applyAlignment="1">
      <alignment horizontal="center" vertical="center"/>
    </xf>
    <xf numFmtId="0" fontId="20" fillId="0" borderId="0" xfId="130" applyFont="1" applyAlignment="1">
      <alignment horizontal="center" vertical="center"/>
    </xf>
    <xf numFmtId="0" fontId="2" fillId="0" borderId="0" xfId="130" applyFont="1">
      <alignment vertical="center"/>
    </xf>
    <xf numFmtId="0" fontId="13" fillId="0" borderId="0" xfId="130" applyFont="1">
      <alignment vertical="center"/>
    </xf>
    <xf numFmtId="193" fontId="0" fillId="0" borderId="0" xfId="130" applyNumberFormat="1">
      <alignment vertical="center"/>
    </xf>
    <xf numFmtId="0" fontId="11" fillId="0" borderId="0" xfId="130" applyFont="1" applyAlignment="1">
      <alignment horizontal="center" vertical="center"/>
    </xf>
    <xf numFmtId="0" fontId="0" fillId="0" borderId="0" xfId="130" applyFont="1">
      <alignment vertical="center"/>
    </xf>
    <xf numFmtId="0" fontId="20" fillId="0" borderId="1" xfId="130" applyFont="1" applyBorder="1" applyAlignment="1">
      <alignment horizontal="distributed" vertical="center" wrapText="1" indent="3"/>
    </xf>
    <xf numFmtId="191" fontId="2" fillId="0" borderId="1" xfId="0" applyNumberFormat="1" applyFont="1" applyBorder="1" applyAlignment="1">
      <alignment vertical="center" shrinkToFit="1"/>
    </xf>
    <xf numFmtId="194" fontId="2" fillId="0" borderId="1" xfId="26" applyNumberFormat="1" applyFont="1" applyBorder="1" applyAlignment="1">
      <alignment horizontal="center" vertical="center"/>
    </xf>
    <xf numFmtId="0" fontId="19" fillId="0" borderId="1" xfId="123" applyNumberFormat="1" applyFont="1" applyFill="1" applyBorder="1" applyAlignment="1" applyProtection="1">
      <alignment horizontal="left" vertical="center" wrapText="1" indent="1"/>
    </xf>
    <xf numFmtId="0" fontId="18" fillId="0" borderId="1" xfId="123" applyNumberFormat="1" applyFont="1" applyFill="1" applyBorder="1" applyAlignment="1" applyProtection="1">
      <alignment horizontal="left" vertical="center" wrapText="1" indent="1"/>
    </xf>
    <xf numFmtId="191" fontId="2" fillId="0" borderId="1" xfId="130" applyNumberFormat="1" applyFont="1" applyBorder="1" applyAlignment="1">
      <alignment vertical="center" shrinkToFit="1"/>
    </xf>
    <xf numFmtId="0" fontId="13" fillId="0" borderId="1" xfId="130" applyFont="1" applyBorder="1" applyAlignment="1">
      <alignment horizontal="center" vertical="center"/>
    </xf>
    <xf numFmtId="0" fontId="11" fillId="0" borderId="0" xfId="130" applyFont="1" applyFill="1" applyAlignment="1">
      <alignment horizontal="center" vertical="center"/>
    </xf>
    <xf numFmtId="0" fontId="13" fillId="0" borderId="1" xfId="130" applyFont="1" applyBorder="1" applyAlignment="1">
      <alignment horizontal="distributed" vertical="center" wrapText="1" indent="3"/>
    </xf>
    <xf numFmtId="191" fontId="2" fillId="0" borderId="1" xfId="0" applyNumberFormat="1" applyFont="1" applyFill="1" applyBorder="1" applyAlignment="1">
      <alignment vertical="center" shrinkToFit="1"/>
    </xf>
    <xf numFmtId="191" fontId="2" fillId="0" borderId="1" xfId="130" applyNumberFormat="1" applyFont="1" applyFill="1" applyBorder="1" applyAlignment="1">
      <alignment vertical="center" shrinkToFit="1"/>
    </xf>
    <xf numFmtId="0" fontId="17" fillId="0" borderId="1" xfId="123" applyNumberFormat="1" applyFont="1" applyFill="1" applyBorder="1" applyAlignment="1" applyProtection="1">
      <alignment horizontal="center" vertical="center" wrapText="1"/>
    </xf>
    <xf numFmtId="0" fontId="2" fillId="0" borderId="0" xfId="130" applyFont="1" applyFill="1">
      <alignment vertical="center"/>
    </xf>
    <xf numFmtId="193" fontId="2" fillId="0" borderId="0" xfId="130" applyNumberFormat="1" applyFont="1">
      <alignment vertical="center"/>
    </xf>
    <xf numFmtId="0" fontId="14" fillId="0" borderId="0" xfId="128" applyFont="1" applyAlignment="1">
      <alignment horizontal="center" vertical="center"/>
    </xf>
    <xf numFmtId="0" fontId="18" fillId="0" borderId="0" xfId="128" applyBorder="1">
      <alignment vertical="center"/>
    </xf>
    <xf numFmtId="0" fontId="21" fillId="0" borderId="0" xfId="128" applyFont="1" applyBorder="1" applyAlignment="1">
      <alignment vertical="center"/>
    </xf>
    <xf numFmtId="0" fontId="21" fillId="0" borderId="0" xfId="128" applyFont="1" applyBorder="1" applyAlignment="1">
      <alignment horizontal="right" vertical="center"/>
    </xf>
    <xf numFmtId="0" fontId="22" fillId="0" borderId="1" xfId="128" applyFont="1" applyBorder="1" applyAlignment="1">
      <alignment horizontal="center" vertical="center" wrapText="1"/>
    </xf>
    <xf numFmtId="49" fontId="7" fillId="0" borderId="1" xfId="135" applyNumberFormat="1" applyFont="1" applyBorder="1" applyAlignment="1">
      <alignment vertical="center"/>
    </xf>
    <xf numFmtId="191" fontId="23" fillId="0" borderId="1" xfId="128" applyNumberFormat="1" applyFont="1" applyBorder="1" applyAlignment="1">
      <alignment vertical="center" shrinkToFit="1"/>
    </xf>
    <xf numFmtId="0" fontId="23" fillId="0" borderId="1" xfId="128" applyFont="1" applyBorder="1" applyAlignment="1">
      <alignment horizontal="center" vertical="center"/>
    </xf>
    <xf numFmtId="49" fontId="7" fillId="0" borderId="1" xfId="135" applyNumberFormat="1" applyFont="1" applyBorder="1" applyAlignment="1">
      <alignment horizontal="left" vertical="center" indent="2"/>
    </xf>
    <xf numFmtId="194" fontId="7" fillId="0" borderId="1" xfId="14" applyNumberFormat="1" applyFont="1" applyBorder="1" applyAlignment="1">
      <alignment horizontal="center" vertical="center"/>
    </xf>
    <xf numFmtId="0" fontId="22" fillId="0" borderId="1" xfId="128" applyFont="1" applyBorder="1" applyAlignment="1">
      <alignment horizontal="center" vertical="center"/>
    </xf>
    <xf numFmtId="0" fontId="23" fillId="0" borderId="1" xfId="128" applyFont="1" applyBorder="1" applyAlignment="1">
      <alignment horizontal="left" vertical="center"/>
    </xf>
    <xf numFmtId="0" fontId="23" fillId="0" borderId="1" xfId="128" applyFont="1" applyBorder="1">
      <alignment vertical="center"/>
    </xf>
    <xf numFmtId="194" fontId="23" fillId="0" borderId="1" xfId="14" applyNumberFormat="1" applyFont="1" applyFill="1" applyBorder="1" applyAlignment="1" applyProtection="1">
      <alignment horizontal="center" vertical="center"/>
    </xf>
    <xf numFmtId="0" fontId="2" fillId="0" borderId="1" xfId="183" applyFont="1" applyFill="1" applyBorder="1" applyAlignment="1">
      <alignment vertical="center" wrapText="1"/>
    </xf>
    <xf numFmtId="192" fontId="23" fillId="0" borderId="1" xfId="128" applyNumberFormat="1" applyFont="1" applyBorder="1" applyAlignment="1">
      <alignment vertical="center" shrinkToFit="1"/>
    </xf>
    <xf numFmtId="0" fontId="2" fillId="0" borderId="1" xfId="182" applyFont="1" applyFill="1" applyBorder="1" applyAlignment="1">
      <alignment horizontal="left" vertical="center" wrapText="1"/>
    </xf>
    <xf numFmtId="192" fontId="0" fillId="0" borderId="1" xfId="182" applyNumberFormat="1" applyFont="1" applyFill="1" applyBorder="1" applyAlignment="1">
      <alignment horizontal="right" vertical="center" shrinkToFit="1"/>
    </xf>
    <xf numFmtId="0" fontId="23" fillId="0" borderId="1" xfId="128" applyFont="1" applyBorder="1" applyAlignment="1">
      <alignment vertical="center"/>
    </xf>
    <xf numFmtId="0" fontId="23" fillId="0" borderId="1" xfId="128" applyFont="1" applyBorder="1" applyAlignment="1">
      <alignment horizontal="left" vertical="center" indent="2"/>
    </xf>
    <xf numFmtId="0" fontId="23" fillId="2" borderId="1" xfId="128" applyFont="1" applyFill="1" applyBorder="1">
      <alignment vertical="center"/>
    </xf>
    <xf numFmtId="0" fontId="24" fillId="0" borderId="1" xfId="128" applyFont="1" applyBorder="1" applyAlignment="1">
      <alignment horizontal="center" vertical="center" wrapText="1"/>
    </xf>
    <xf numFmtId="0" fontId="21" fillId="0" borderId="0" xfId="128" applyFont="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vertical="center"/>
    </xf>
    <xf numFmtId="0" fontId="13" fillId="0" borderId="1" xfId="0" applyFont="1" applyBorder="1" applyAlignment="1">
      <alignment horizontal="center" vertical="center"/>
    </xf>
    <xf numFmtId="0" fontId="20" fillId="0" borderId="0" xfId="0" applyFont="1" applyAlignment="1">
      <alignment vertical="center"/>
    </xf>
    <xf numFmtId="0" fontId="18" fillId="0" borderId="0" xfId="128">
      <alignment vertical="center"/>
    </xf>
    <xf numFmtId="0" fontId="24" fillId="0" borderId="1" xfId="128" applyFont="1" applyBorder="1" applyAlignment="1">
      <alignment horizontal="center" vertical="center"/>
    </xf>
    <xf numFmtId="0" fontId="25" fillId="0" borderId="3" xfId="0" applyFont="1" applyBorder="1" applyAlignment="1">
      <alignment horizontal="left" vertical="center" wrapText="1"/>
    </xf>
    <xf numFmtId="0" fontId="18" fillId="0" borderId="0" xfId="128" applyFont="1" applyBorder="1" applyAlignment="1">
      <alignment horizontal="center" vertical="center"/>
    </xf>
    <xf numFmtId="0" fontId="26" fillId="0" borderId="1" xfId="0" applyFont="1" applyBorder="1" applyAlignment="1">
      <alignment horizontal="center" vertical="center"/>
    </xf>
    <xf numFmtId="191" fontId="0" fillId="0" borderId="0" xfId="0" applyNumberFormat="1" applyAlignment="1">
      <alignment vertical="center"/>
    </xf>
    <xf numFmtId="0" fontId="0" fillId="2" borderId="0" xfId="0" applyFont="1" applyFill="1" applyAlignment="1">
      <alignment vertical="center"/>
    </xf>
    <xf numFmtId="191" fontId="0" fillId="2" borderId="0" xfId="0" applyNumberFormat="1" applyFont="1" applyFill="1" applyAlignment="1">
      <alignment vertical="center"/>
    </xf>
    <xf numFmtId="0" fontId="0" fillId="2" borderId="0" xfId="0" applyFill="1" applyAlignment="1">
      <alignment vertical="center"/>
    </xf>
    <xf numFmtId="0" fontId="14" fillId="2" borderId="0" xfId="128" applyFont="1" applyFill="1" applyAlignment="1">
      <alignment horizontal="center" vertical="center"/>
    </xf>
    <xf numFmtId="191" fontId="14" fillId="2" borderId="0" xfId="128" applyNumberFormat="1" applyFont="1" applyFill="1" applyAlignment="1">
      <alignment horizontal="center" vertical="center"/>
    </xf>
    <xf numFmtId="0" fontId="18" fillId="2" borderId="0" xfId="128" applyFill="1" applyBorder="1">
      <alignment vertical="center"/>
    </xf>
    <xf numFmtId="191" fontId="18" fillId="2" borderId="0" xfId="128" applyNumberFormat="1" applyFill="1" applyBorder="1">
      <alignment vertical="center"/>
    </xf>
    <xf numFmtId="0" fontId="18" fillId="2" borderId="0" xfId="128" applyFill="1" applyBorder="1" applyAlignment="1">
      <alignment horizontal="right" vertical="center"/>
    </xf>
    <xf numFmtId="0" fontId="22" fillId="2" borderId="1" xfId="128" applyFont="1" applyFill="1" applyBorder="1" applyAlignment="1">
      <alignment horizontal="center" vertical="center"/>
    </xf>
    <xf numFmtId="191" fontId="22" fillId="2" borderId="1" xfId="128" applyNumberFormat="1" applyFont="1" applyFill="1" applyBorder="1" applyAlignment="1">
      <alignment horizontal="center" vertical="center"/>
    </xf>
    <xf numFmtId="0" fontId="24" fillId="2" borderId="1" xfId="128" applyFont="1" applyFill="1" applyBorder="1" applyAlignment="1">
      <alignment horizontal="center" vertical="center"/>
    </xf>
    <xf numFmtId="0" fontId="12" fillId="2" borderId="1" xfId="0" applyFont="1" applyFill="1" applyBorder="1" applyAlignment="1">
      <alignment horizontal="center" vertical="center" wrapText="1"/>
    </xf>
    <xf numFmtId="191" fontId="23" fillId="2" borderId="1" xfId="128" applyNumberFormat="1" applyFont="1" applyFill="1" applyBorder="1">
      <alignment vertical="center"/>
    </xf>
    <xf numFmtId="194" fontId="23" fillId="2" borderId="1" xfId="14" applyNumberFormat="1" applyFont="1" applyFill="1" applyBorder="1" applyAlignment="1" applyProtection="1">
      <alignment horizontal="center" vertical="center"/>
    </xf>
    <xf numFmtId="3" fontId="27" fillId="2" borderId="1" xfId="171" applyNumberFormat="1" applyFont="1" applyFill="1" applyBorder="1" applyAlignment="1" applyProtection="1">
      <alignment vertical="center"/>
    </xf>
    <xf numFmtId="191" fontId="27" fillId="2" borderId="1" xfId="171" applyNumberFormat="1" applyFont="1" applyFill="1" applyBorder="1" applyAlignment="1" applyProtection="1">
      <alignment vertical="center"/>
    </xf>
    <xf numFmtId="191" fontId="23" fillId="2" borderId="1" xfId="128" applyNumberFormat="1" applyFont="1" applyFill="1" applyBorder="1" applyAlignment="1">
      <alignment vertical="center" shrinkToFit="1"/>
    </xf>
    <xf numFmtId="0" fontId="22" fillId="2" borderId="1" xfId="128" applyFont="1" applyFill="1" applyBorder="1">
      <alignment vertical="center"/>
    </xf>
    <xf numFmtId="191" fontId="22" fillId="2" borderId="1" xfId="128" applyNumberFormat="1" applyFont="1" applyFill="1" applyBorder="1" applyAlignment="1">
      <alignment horizontal="right" vertical="center"/>
    </xf>
    <xf numFmtId="191" fontId="22" fillId="2" borderId="1" xfId="128" applyNumberFormat="1" applyFont="1" applyFill="1" applyBorder="1">
      <alignment vertical="center"/>
    </xf>
    <xf numFmtId="0" fontId="23" fillId="2" borderId="1" xfId="128" applyFont="1" applyFill="1" applyBorder="1" applyAlignment="1">
      <alignment horizontal="left" vertical="center" indent="2"/>
    </xf>
    <xf numFmtId="191" fontId="23" fillId="2" borderId="1" xfId="128" applyNumberFormat="1" applyFont="1" applyFill="1" applyBorder="1" applyAlignment="1">
      <alignment horizontal="left" vertical="center" indent="2"/>
    </xf>
    <xf numFmtId="191" fontId="23" fillId="2" borderId="1" xfId="128" applyNumberFormat="1" applyFont="1" applyFill="1" applyBorder="1" applyAlignment="1">
      <alignment horizontal="right" vertical="center"/>
    </xf>
    <xf numFmtId="191" fontId="0" fillId="2" borderId="1" xfId="0" applyNumberFormat="1" applyFill="1" applyBorder="1" applyAlignment="1">
      <alignment vertical="center" shrinkToFit="1"/>
    </xf>
    <xf numFmtId="0" fontId="18" fillId="0" borderId="0" xfId="128" applyFont="1" applyBorder="1" applyAlignment="1">
      <alignment horizontal="right" vertical="center"/>
    </xf>
    <xf numFmtId="0" fontId="26" fillId="0" borderId="1" xfId="96" applyFont="1" applyFill="1" applyBorder="1" applyAlignment="1">
      <alignment horizontal="center" vertical="center" wrapText="1"/>
    </xf>
    <xf numFmtId="0" fontId="22" fillId="0" borderId="1" xfId="128" applyFont="1" applyBorder="1" applyAlignment="1">
      <alignment horizontal="left" vertical="center"/>
    </xf>
    <xf numFmtId="191" fontId="27" fillId="0" borderId="1" xfId="0" applyNumberFormat="1" applyFont="1" applyBorder="1" applyAlignment="1">
      <alignment vertical="center" shrinkToFit="1"/>
    </xf>
    <xf numFmtId="194" fontId="27" fillId="0" borderId="1" xfId="14" applyNumberFormat="1" applyFont="1" applyBorder="1" applyAlignment="1">
      <alignment horizontal="center" vertical="center" wrapText="1"/>
    </xf>
    <xf numFmtId="3" fontId="7" fillId="0" borderId="1" xfId="172" applyNumberFormat="1" applyFont="1" applyFill="1" applyBorder="1" applyAlignment="1" applyProtection="1">
      <alignment vertical="center"/>
    </xf>
    <xf numFmtId="0" fontId="22" fillId="0" borderId="1" xfId="128" applyFont="1" applyBorder="1">
      <alignment vertical="center"/>
    </xf>
    <xf numFmtId="191" fontId="23" fillId="0" borderId="1" xfId="128" applyNumberFormat="1" applyFont="1" applyBorder="1">
      <alignment vertical="center"/>
    </xf>
    <xf numFmtId="191" fontId="22" fillId="0" borderId="1" xfId="128" applyNumberFormat="1" applyFont="1" applyBorder="1" applyAlignment="1">
      <alignment horizontal="right" vertical="center"/>
    </xf>
    <xf numFmtId="191" fontId="23" fillId="0" borderId="1" xfId="128" applyNumberFormat="1" applyFont="1" applyBorder="1" applyAlignment="1">
      <alignment horizontal="right" vertical="center" indent="2"/>
    </xf>
    <xf numFmtId="191" fontId="23" fillId="0" borderId="1" xfId="128" applyNumberFormat="1" applyFont="1" applyBorder="1"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14" fillId="0" borderId="0" xfId="128" applyFont="1" applyAlignment="1">
      <alignment horizontal="right" vertical="center"/>
    </xf>
    <xf numFmtId="0" fontId="18" fillId="0" borderId="0" xfId="128" applyBorder="1" applyAlignment="1">
      <alignment horizontal="right" vertical="center"/>
    </xf>
    <xf numFmtId="191" fontId="7" fillId="0" borderId="1" xfId="96" applyNumberFormat="1" applyFont="1" applyFill="1" applyBorder="1" applyAlignment="1">
      <alignment horizontal="right" vertical="center" shrinkToFit="1"/>
    </xf>
    <xf numFmtId="191" fontId="7" fillId="0" borderId="1" xfId="96" applyNumberFormat="1" applyFont="1" applyFill="1" applyBorder="1" applyAlignment="1">
      <alignment vertical="center" shrinkToFit="1"/>
    </xf>
    <xf numFmtId="191" fontId="7" fillId="0" borderId="1" xfId="172" applyNumberFormat="1" applyFont="1" applyFill="1" applyBorder="1" applyAlignment="1" applyProtection="1">
      <alignment horizontal="right" vertical="center"/>
    </xf>
    <xf numFmtId="191" fontId="23" fillId="0" borderId="1" xfId="128" applyNumberFormat="1" applyFont="1" applyBorder="1" applyAlignment="1">
      <alignment horizontal="right" vertical="center"/>
    </xf>
    <xf numFmtId="0" fontId="0" fillId="0" borderId="0" xfId="0">
      <alignment vertical="center"/>
    </xf>
    <xf numFmtId="0" fontId="0" fillId="0" borderId="0" xfId="0" applyFill="1">
      <alignment vertical="center"/>
    </xf>
    <xf numFmtId="0" fontId="0" fillId="0" borderId="0" xfId="0" applyFont="1" applyBorder="1">
      <alignment vertical="center"/>
    </xf>
    <xf numFmtId="0" fontId="0" fillId="0" borderId="0" xfId="0" applyFill="1" applyBorder="1">
      <alignment vertical="center"/>
    </xf>
    <xf numFmtId="0" fontId="0" fillId="0" borderId="0" xfId="0" applyBorder="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Border="1" applyAlignment="1">
      <alignment horizontal="right" vertical="center"/>
    </xf>
    <xf numFmtId="0" fontId="0" fillId="0" borderId="0" xfId="0" applyFill="1" applyBorder="1" applyAlignment="1">
      <alignment horizontal="right" vertical="center"/>
    </xf>
    <xf numFmtId="0" fontId="26" fillId="0" borderId="1" xfId="118" applyFont="1" applyBorder="1" applyAlignment="1">
      <alignment horizontal="center" vertical="center"/>
    </xf>
    <xf numFmtId="0" fontId="26" fillId="0" borderId="1" xfId="0" applyFont="1" applyBorder="1" applyAlignment="1">
      <alignment horizontal="center" vertical="center" wrapText="1"/>
    </xf>
    <xf numFmtId="0" fontId="7" fillId="0" borderId="1" xfId="97" applyFont="1" applyBorder="1" applyAlignment="1">
      <alignment horizontal="center" vertical="center"/>
    </xf>
    <xf numFmtId="191" fontId="7" fillId="0" borderId="1" xfId="97" applyNumberFormat="1" applyFont="1" applyFill="1" applyBorder="1" applyAlignment="1">
      <alignment vertical="center" shrinkToFit="1"/>
    </xf>
    <xf numFmtId="0" fontId="7" fillId="0" borderId="1" xfId="97" applyFont="1" applyBorder="1" applyAlignment="1">
      <alignment vertical="center"/>
    </xf>
    <xf numFmtId="0" fontId="7" fillId="0" borderId="1" xfId="97" applyFont="1" applyBorder="1" applyAlignment="1">
      <alignment horizontal="left" vertical="center" wrapText="1"/>
    </xf>
    <xf numFmtId="0" fontId="8" fillId="0" borderId="0" xfId="0" applyFont="1">
      <alignment vertical="center"/>
    </xf>
    <xf numFmtId="0" fontId="10" fillId="0" borderId="0" xfId="0" applyFont="1" applyAlignment="1">
      <alignment horizontal="left" vertical="center" wrapText="1"/>
    </xf>
    <xf numFmtId="0" fontId="10"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92" applyAlignment="1">
      <alignment vertical="center"/>
    </xf>
    <xf numFmtId="0" fontId="11" fillId="0" borderId="0" xfId="138" applyFont="1" applyAlignment="1">
      <alignment horizontal="center" vertical="center"/>
    </xf>
    <xf numFmtId="0" fontId="0" fillId="0" borderId="0" xfId="126" applyAlignment="1">
      <alignment horizontal="center" vertical="center"/>
    </xf>
    <xf numFmtId="0" fontId="2" fillId="0" borderId="0" xfId="126" applyFont="1" applyAlignment="1">
      <alignment horizontal="right" vertical="center"/>
    </xf>
    <xf numFmtId="0" fontId="13" fillId="0" borderId="1" xfId="126" applyFont="1" applyBorder="1" applyAlignment="1">
      <alignment horizontal="center" vertical="center"/>
    </xf>
    <xf numFmtId="0" fontId="2" fillId="0" borderId="1" xfId="126" applyFont="1" applyBorder="1" applyAlignment="1">
      <alignment horizontal="left" vertical="center"/>
    </xf>
    <xf numFmtId="0" fontId="2" fillId="0" borderId="1" xfId="126" applyFont="1" applyBorder="1" applyAlignment="1">
      <alignment horizontal="center" vertical="center"/>
    </xf>
    <xf numFmtId="0" fontId="0" fillId="0" borderId="3" xfId="126" applyFont="1" applyFill="1" applyBorder="1" applyAlignment="1">
      <alignment vertical="center" wrapText="1"/>
    </xf>
    <xf numFmtId="0" fontId="0" fillId="0" borderId="0" xfId="138" applyFont="1" applyAlignment="1">
      <alignment horizontal="center" vertical="center"/>
    </xf>
    <xf numFmtId="0" fontId="26" fillId="0" borderId="1" xfId="138" applyFont="1" applyBorder="1" applyAlignment="1">
      <alignment horizontal="center" vertical="center" wrapText="1"/>
    </xf>
    <xf numFmtId="0" fontId="26" fillId="0" borderId="1" xfId="138" applyFont="1" applyBorder="1">
      <alignment vertical="center"/>
    </xf>
    <xf numFmtId="0" fontId="7" fillId="0" borderId="1" xfId="138" applyFont="1" applyBorder="1" applyAlignment="1">
      <alignment horizontal="center" vertical="center"/>
    </xf>
    <xf numFmtId="0" fontId="7" fillId="0" borderId="1" xfId="138" applyFont="1" applyBorder="1" applyAlignment="1">
      <alignment horizontal="left" vertical="center" indent="1"/>
    </xf>
    <xf numFmtId="0" fontId="7" fillId="2" borderId="1" xfId="138" applyFont="1" applyFill="1" applyBorder="1" applyAlignment="1">
      <alignment horizontal="left" vertical="center" indent="1"/>
    </xf>
    <xf numFmtId="0" fontId="7" fillId="0" borderId="1" xfId="0" applyFont="1" applyBorder="1" applyAlignment="1">
      <alignment vertical="center"/>
    </xf>
    <xf numFmtId="0" fontId="8" fillId="0" borderId="3" xfId="0" applyFont="1" applyBorder="1" applyAlignment="1">
      <alignment horizontal="left" vertical="center" wrapText="1"/>
    </xf>
    <xf numFmtId="0" fontId="28" fillId="0" borderId="0" xfId="74" applyFont="1">
      <alignment vertical="center"/>
    </xf>
    <xf numFmtId="0" fontId="29" fillId="0" borderId="0" xfId="74">
      <alignment vertical="center"/>
    </xf>
    <xf numFmtId="191" fontId="29" fillId="0" borderId="0" xfId="74" applyNumberFormat="1" applyAlignment="1">
      <alignment horizontal="right" vertical="center"/>
    </xf>
    <xf numFmtId="195" fontId="29" fillId="0" borderId="0" xfId="74" applyNumberFormat="1" applyAlignment="1">
      <alignment horizontal="right" vertical="center"/>
    </xf>
    <xf numFmtId="0" fontId="21" fillId="0" borderId="0" xfId="74" applyFont="1">
      <alignment vertical="center"/>
    </xf>
    <xf numFmtId="191" fontId="21" fillId="0" borderId="0" xfId="74" applyNumberFormat="1" applyFont="1" applyAlignment="1">
      <alignment horizontal="right" vertical="center"/>
    </xf>
    <xf numFmtId="195" fontId="21" fillId="0" borderId="0" xfId="74" applyNumberFormat="1" applyFont="1" applyAlignment="1">
      <alignment horizontal="right" vertical="center"/>
    </xf>
    <xf numFmtId="0" fontId="14" fillId="0" borderId="0" xfId="74" applyFont="1" applyAlignment="1">
      <alignment horizontal="center" vertical="center"/>
    </xf>
    <xf numFmtId="191" fontId="14" fillId="0" borderId="0" xfId="74" applyNumberFormat="1" applyFont="1" applyAlignment="1">
      <alignment horizontal="right" vertical="center"/>
    </xf>
    <xf numFmtId="195" fontId="14" fillId="0" borderId="0" xfId="74" applyNumberFormat="1" applyFont="1" applyAlignment="1">
      <alignment horizontal="right" vertical="center"/>
    </xf>
    <xf numFmtId="0" fontId="29" fillId="0" borderId="0" xfId="74" applyAlignment="1">
      <alignment horizontal="left" vertical="center" wrapText="1"/>
    </xf>
    <xf numFmtId="191" fontId="29" fillId="0" borderId="0" xfId="74" applyNumberFormat="1" applyAlignment="1">
      <alignment horizontal="right" vertical="center" wrapText="1"/>
    </xf>
    <xf numFmtId="195" fontId="29" fillId="0" borderId="0" xfId="74" applyNumberFormat="1" applyAlignment="1">
      <alignment horizontal="right" vertical="center" wrapText="1"/>
    </xf>
    <xf numFmtId="0" fontId="21" fillId="0" borderId="0" xfId="74" applyFont="1" applyAlignment="1">
      <alignment horizontal="right" vertical="center"/>
    </xf>
    <xf numFmtId="0" fontId="22" fillId="0" borderId="1" xfId="74" applyFont="1" applyFill="1" applyBorder="1" applyAlignment="1">
      <alignment horizontal="center" vertical="center" wrapText="1"/>
    </xf>
    <xf numFmtId="191" fontId="22" fillId="0" borderId="1" xfId="74" applyNumberFormat="1" applyFont="1" applyFill="1" applyBorder="1" applyAlignment="1">
      <alignment horizontal="right" vertical="center" wrapText="1"/>
    </xf>
    <xf numFmtId="195" fontId="26" fillId="0" borderId="1" xfId="96" applyNumberFormat="1" applyFont="1" applyFill="1" applyBorder="1" applyAlignment="1">
      <alignment horizontal="right" vertical="center" wrapText="1"/>
    </xf>
    <xf numFmtId="194" fontId="26" fillId="0" borderId="1" xfId="14" applyNumberFormat="1" applyFont="1" applyBorder="1" applyAlignment="1">
      <alignment horizontal="center" vertical="center" wrapText="1"/>
    </xf>
    <xf numFmtId="49" fontId="26" fillId="0" borderId="1" xfId="127" applyNumberFormat="1" applyFont="1" applyBorder="1" applyAlignment="1">
      <alignment horizontal="left" vertical="center" wrapText="1"/>
    </xf>
    <xf numFmtId="191" fontId="26" fillId="0" borderId="1" xfId="127" applyNumberFormat="1" applyFont="1" applyBorder="1" applyAlignment="1">
      <alignment horizontal="right" vertical="center" wrapText="1"/>
    </xf>
    <xf numFmtId="49" fontId="7" fillId="0" borderId="1" xfId="127" applyNumberFormat="1" applyFont="1" applyBorder="1" applyAlignment="1">
      <alignment horizontal="left" vertical="center" wrapText="1"/>
    </xf>
    <xf numFmtId="191" fontId="7" fillId="0" borderId="1" xfId="127" applyNumberFormat="1" applyFont="1" applyBorder="1" applyAlignment="1">
      <alignment horizontal="right" vertical="center" wrapText="1"/>
    </xf>
    <xf numFmtId="195" fontId="7" fillId="0" borderId="1" xfId="127" applyNumberFormat="1" applyFont="1" applyBorder="1" applyAlignment="1">
      <alignment horizontal="right" vertical="center" wrapText="1"/>
    </xf>
    <xf numFmtId="195" fontId="26" fillId="0" borderId="1" xfId="127" applyNumberFormat="1" applyFont="1" applyBorder="1" applyAlignment="1">
      <alignment horizontal="right" vertical="center" wrapText="1"/>
    </xf>
    <xf numFmtId="191" fontId="0" fillId="0" borderId="1" xfId="0" applyNumberFormat="1" applyFont="1" applyFill="1" applyBorder="1" applyAlignment="1">
      <alignment horizontal="right" vertical="center" shrinkToFit="1"/>
    </xf>
    <xf numFmtId="195" fontId="0" fillId="0" borderId="1" xfId="0" applyNumberFormat="1" applyFont="1" applyFill="1" applyBorder="1" applyAlignment="1">
      <alignment horizontal="right" vertical="center" shrinkToFit="1"/>
    </xf>
    <xf numFmtId="191" fontId="20" fillId="0" borderId="1" xfId="0" applyNumberFormat="1" applyFont="1" applyFill="1" applyBorder="1" applyAlignment="1">
      <alignment horizontal="right" vertical="center" shrinkToFit="1"/>
    </xf>
    <xf numFmtId="0" fontId="30" fillId="0" borderId="0" xfId="74" applyFont="1">
      <alignment vertical="center"/>
    </xf>
    <xf numFmtId="191" fontId="30" fillId="0" borderId="0" xfId="74" applyNumberFormat="1" applyFont="1" applyAlignment="1">
      <alignment horizontal="right" vertical="center"/>
    </xf>
    <xf numFmtId="195" fontId="30" fillId="0" borderId="0" xfId="74" applyNumberFormat="1" applyFont="1" applyAlignment="1">
      <alignment horizontal="right" vertical="center"/>
    </xf>
    <xf numFmtId="0" fontId="31" fillId="0" borderId="0" xfId="74" applyFont="1">
      <alignment vertical="center"/>
    </xf>
    <xf numFmtId="0" fontId="29" fillId="0" borderId="0" xfId="140" applyFill="1" applyAlignment="1">
      <alignment vertical="center"/>
    </xf>
    <xf numFmtId="0" fontId="29" fillId="0" borderId="0" xfId="140" applyAlignment="1">
      <alignment vertical="center"/>
    </xf>
    <xf numFmtId="0" fontId="29" fillId="0" borderId="0" xfId="140" applyAlignment="1">
      <alignment horizontal="center" vertical="center"/>
    </xf>
    <xf numFmtId="0" fontId="21" fillId="0" borderId="0" xfId="140" applyFont="1" applyAlignment="1">
      <alignment vertical="center"/>
    </xf>
    <xf numFmtId="0" fontId="21" fillId="0" borderId="0" xfId="140" applyFont="1" applyAlignment="1">
      <alignment horizontal="center" vertical="center"/>
    </xf>
    <xf numFmtId="0" fontId="14" fillId="0" borderId="0" xfId="140" applyFont="1" applyAlignment="1">
      <alignment horizontal="center" vertical="center"/>
    </xf>
    <xf numFmtId="0" fontId="32" fillId="0" borderId="0" xfId="0" applyFont="1" applyAlignment="1">
      <alignment horizontal="right" vertical="center"/>
    </xf>
    <xf numFmtId="0" fontId="22" fillId="0" borderId="1" xfId="140" applyFont="1" applyFill="1" applyBorder="1" applyAlignment="1">
      <alignment horizontal="center" vertical="center"/>
    </xf>
    <xf numFmtId="191" fontId="22" fillId="0" borderId="1" xfId="140" applyNumberFormat="1" applyFont="1" applyFill="1" applyBorder="1" applyAlignment="1">
      <alignment horizontal="right" vertical="center"/>
    </xf>
    <xf numFmtId="0" fontId="23" fillId="0" borderId="1" xfId="168" applyFont="1" applyFill="1" applyBorder="1" applyAlignment="1">
      <alignment horizontal="left" vertical="center"/>
    </xf>
    <xf numFmtId="191" fontId="23" fillId="0" borderId="1" xfId="168" applyNumberFormat="1" applyFont="1" applyFill="1" applyBorder="1" applyAlignment="1">
      <alignment horizontal="right" vertical="center"/>
    </xf>
    <xf numFmtId="0" fontId="29" fillId="0" borderId="0" xfId="140" applyFont="1" applyAlignment="1">
      <alignment vertical="center"/>
    </xf>
    <xf numFmtId="196" fontId="0" fillId="0" borderId="0" xfId="0" applyNumberFormat="1" applyAlignment="1">
      <alignment horizontal="right" vertical="center"/>
    </xf>
    <xf numFmtId="0" fontId="0" fillId="0" borderId="0" xfId="96" applyFont="1" applyAlignment="1">
      <alignment vertical="center"/>
    </xf>
    <xf numFmtId="196" fontId="0" fillId="0" borderId="0" xfId="96" applyNumberFormat="1" applyFont="1" applyAlignment="1">
      <alignment horizontal="right" vertical="center"/>
    </xf>
    <xf numFmtId="0" fontId="11" fillId="0" borderId="0" xfId="96" applyFont="1" applyFill="1" applyAlignment="1">
      <alignment horizontal="center" vertical="center"/>
    </xf>
    <xf numFmtId="196" fontId="11" fillId="0" borderId="0" xfId="96" applyNumberFormat="1" applyFont="1" applyFill="1" applyAlignment="1">
      <alignment horizontal="right" vertical="center"/>
    </xf>
    <xf numFmtId="0" fontId="33" fillId="0" borderId="0" xfId="96" applyFont="1" applyFill="1" applyAlignment="1">
      <alignment vertical="center"/>
    </xf>
    <xf numFmtId="196" fontId="33" fillId="0" borderId="0" xfId="96" applyNumberFormat="1" applyFont="1" applyFill="1" applyAlignment="1">
      <alignment horizontal="right" vertical="center"/>
    </xf>
    <xf numFmtId="196" fontId="12" fillId="0" borderId="4" xfId="96" applyNumberFormat="1" applyFont="1" applyFill="1" applyBorder="1" applyAlignment="1">
      <alignment horizontal="center" vertical="center" wrapText="1"/>
    </xf>
    <xf numFmtId="3" fontId="12" fillId="0" borderId="1" xfId="171" applyNumberFormat="1" applyFont="1" applyFill="1" applyBorder="1" applyAlignment="1" applyProtection="1">
      <alignment vertical="center"/>
    </xf>
    <xf numFmtId="196" fontId="12" fillId="0" borderId="1" xfId="171" applyNumberFormat="1" applyFont="1" applyFill="1" applyBorder="1" applyAlignment="1" applyProtection="1">
      <alignment horizontal="right" vertical="center"/>
    </xf>
    <xf numFmtId="196" fontId="27" fillId="2" borderId="1" xfId="171" applyNumberFormat="1" applyFont="1" applyFill="1" applyBorder="1" applyAlignment="1" applyProtection="1">
      <alignment horizontal="right" vertical="center"/>
    </xf>
    <xf numFmtId="194" fontId="27" fillId="2" borderId="1" xfId="14" applyNumberFormat="1" applyFont="1" applyFill="1" applyBorder="1" applyAlignment="1">
      <alignment horizontal="center" vertical="center" wrapText="1"/>
    </xf>
    <xf numFmtId="196" fontId="34" fillId="2" borderId="0" xfId="0" applyNumberFormat="1" applyFont="1" applyFill="1" applyAlignment="1">
      <alignment vertical="center"/>
    </xf>
    <xf numFmtId="196" fontId="34" fillId="2" borderId="1" xfId="0" applyNumberFormat="1" applyFont="1" applyFill="1" applyBorder="1" applyAlignment="1">
      <alignment vertical="center"/>
    </xf>
    <xf numFmtId="3" fontId="12" fillId="2" borderId="1" xfId="171" applyNumberFormat="1" applyFont="1" applyFill="1" applyBorder="1" applyAlignment="1" applyProtection="1">
      <alignment vertical="center"/>
    </xf>
    <xf numFmtId="196" fontId="12" fillId="2" borderId="1" xfId="171" applyNumberFormat="1" applyFont="1" applyFill="1" applyBorder="1" applyAlignment="1" applyProtection="1">
      <alignment horizontal="right" vertical="center"/>
    </xf>
    <xf numFmtId="0" fontId="7" fillId="2" borderId="5" xfId="0" applyNumberFormat="1" applyFont="1" applyFill="1" applyBorder="1" applyAlignment="1" applyProtection="1">
      <alignment vertical="center"/>
      <protection locked="0"/>
    </xf>
    <xf numFmtId="196" fontId="7" fillId="2" borderId="5" xfId="0" applyNumberFormat="1" applyFont="1" applyFill="1" applyBorder="1" applyAlignment="1" applyProtection="1">
      <alignment horizontal="right" vertical="center"/>
      <protection locked="0"/>
    </xf>
    <xf numFmtId="0" fontId="7" fillId="2" borderId="1" xfId="0" applyNumberFormat="1" applyFont="1" applyFill="1" applyBorder="1" applyAlignment="1" applyProtection="1">
      <alignment vertical="center"/>
      <protection locked="0"/>
    </xf>
    <xf numFmtId="196" fontId="7" fillId="2" borderId="1" xfId="0" applyNumberFormat="1" applyFont="1" applyFill="1" applyBorder="1" applyAlignment="1" applyProtection="1">
      <alignment horizontal="right" vertical="center"/>
      <protection locked="0"/>
    </xf>
    <xf numFmtId="0" fontId="12" fillId="2" borderId="1" xfId="99" applyFont="1" applyFill="1" applyBorder="1" applyAlignment="1">
      <alignment horizontal="center" vertical="center"/>
    </xf>
    <xf numFmtId="196" fontId="12" fillId="2" borderId="1" xfId="99" applyNumberFormat="1" applyFont="1" applyFill="1" applyBorder="1" applyAlignment="1">
      <alignment horizontal="right" vertical="center"/>
    </xf>
    <xf numFmtId="1" fontId="12" fillId="2" borderId="1" xfId="99" applyNumberFormat="1" applyFont="1" applyFill="1" applyBorder="1" applyAlignment="1" applyProtection="1">
      <alignment vertical="center"/>
      <protection locked="0"/>
    </xf>
    <xf numFmtId="196" fontId="12" fillId="2" borderId="1" xfId="99" applyNumberFormat="1" applyFont="1" applyFill="1" applyBorder="1" applyAlignment="1" applyProtection="1">
      <alignment horizontal="right" vertical="center"/>
      <protection locked="0"/>
    </xf>
    <xf numFmtId="1" fontId="27" fillId="2" borderId="1" xfId="99" applyNumberFormat="1" applyFont="1" applyFill="1" applyBorder="1" applyAlignment="1" applyProtection="1">
      <alignment horizontal="left" vertical="center"/>
      <protection locked="0"/>
    </xf>
    <xf numFmtId="196" fontId="27" fillId="2" borderId="1" xfId="99" applyNumberFormat="1" applyFont="1" applyFill="1" applyBorder="1" applyAlignment="1" applyProtection="1">
      <alignment horizontal="right" vertical="center"/>
      <protection locked="0"/>
    </xf>
    <xf numFmtId="1" fontId="27" fillId="2" borderId="1" xfId="99" applyNumberFormat="1" applyFont="1" applyFill="1" applyBorder="1" applyAlignment="1" applyProtection="1">
      <alignment vertical="center"/>
      <protection locked="0"/>
    </xf>
    <xf numFmtId="0" fontId="27" fillId="2" borderId="1" xfId="0" applyFont="1" applyFill="1" applyBorder="1" applyAlignment="1">
      <alignment vertical="center"/>
    </xf>
    <xf numFmtId="196" fontId="27" fillId="2" borderId="1" xfId="0" applyNumberFormat="1" applyFont="1" applyFill="1" applyBorder="1" applyAlignment="1">
      <alignment horizontal="right" vertical="center"/>
    </xf>
    <xf numFmtId="0" fontId="27" fillId="2" borderId="1" xfId="99" applyNumberFormat="1" applyFont="1" applyFill="1" applyBorder="1" applyAlignment="1" applyProtection="1">
      <alignment vertical="center"/>
      <protection locked="0"/>
    </xf>
    <xf numFmtId="0" fontId="27" fillId="2" borderId="1" xfId="99" applyFont="1" applyFill="1" applyBorder="1" applyAlignment="1">
      <alignment vertical="center"/>
    </xf>
    <xf numFmtId="196" fontId="27" fillId="2" borderId="1" xfId="99" applyNumberFormat="1" applyFont="1" applyFill="1" applyBorder="1" applyAlignment="1">
      <alignment horizontal="right" vertical="center"/>
    </xf>
    <xf numFmtId="196" fontId="10" fillId="0" borderId="0" xfId="0" applyNumberFormat="1" applyFont="1" applyAlignment="1">
      <alignment horizontal="right" vertical="center" wrapText="1"/>
    </xf>
    <xf numFmtId="0" fontId="0" fillId="0" borderId="0" xfId="96" applyAlignment="1">
      <alignment vertical="center"/>
    </xf>
    <xf numFmtId="0" fontId="26" fillId="0" borderId="4" xfId="96" applyFont="1" applyFill="1" applyBorder="1" applyAlignment="1">
      <alignment horizontal="center" vertical="center" wrapText="1"/>
    </xf>
    <xf numFmtId="0" fontId="22" fillId="2" borderId="4" xfId="128" applyFont="1" applyFill="1" applyBorder="1" applyAlignment="1">
      <alignment vertical="center"/>
    </xf>
    <xf numFmtId="191" fontId="7" fillId="2" borderId="1" xfId="96" applyNumberFormat="1" applyFont="1" applyFill="1" applyBorder="1" applyAlignment="1">
      <alignment vertical="center" shrinkToFit="1"/>
    </xf>
    <xf numFmtId="194" fontId="7" fillId="2" borderId="1" xfId="14" applyNumberFormat="1" applyFont="1" applyFill="1" applyBorder="1" applyAlignment="1">
      <alignment horizontal="center" vertical="center" wrapText="1"/>
    </xf>
    <xf numFmtId="0" fontId="23" fillId="2" borderId="4" xfId="128" applyFont="1" applyFill="1" applyBorder="1" applyAlignment="1">
      <alignment vertical="center"/>
    </xf>
    <xf numFmtId="191" fontId="7" fillId="2" borderId="1" xfId="0" applyNumberFormat="1" applyFont="1" applyFill="1" applyBorder="1" applyAlignment="1">
      <alignment vertical="center" shrinkToFit="1"/>
    </xf>
    <xf numFmtId="0" fontId="35" fillId="2" borderId="4" xfId="96" applyFont="1" applyFill="1" applyBorder="1" applyAlignment="1">
      <alignment horizontal="center" vertical="center"/>
    </xf>
    <xf numFmtId="1" fontId="26" fillId="2" borderId="4" xfId="96" applyNumberFormat="1" applyFont="1" applyFill="1" applyBorder="1" applyAlignment="1" applyProtection="1">
      <alignment vertical="center"/>
      <protection locked="0"/>
    </xf>
    <xf numFmtId="1" fontId="7" fillId="2" borderId="4" xfId="96" applyNumberFormat="1" applyFont="1" applyFill="1" applyBorder="1" applyAlignment="1" applyProtection="1">
      <alignment horizontal="left" vertical="center"/>
      <protection locked="0"/>
    </xf>
    <xf numFmtId="0" fontId="7" fillId="2" borderId="4" xfId="96" applyFont="1" applyFill="1" applyBorder="1" applyAlignment="1">
      <alignment horizontal="left" vertical="center"/>
    </xf>
    <xf numFmtId="1" fontId="7" fillId="2" borderId="4" xfId="96" applyNumberFormat="1" applyFont="1" applyFill="1" applyBorder="1" applyAlignment="1" applyProtection="1">
      <alignment vertical="center"/>
      <protection locked="0"/>
    </xf>
    <xf numFmtId="0" fontId="7" fillId="2" borderId="4" xfId="96" applyFont="1" applyFill="1" applyBorder="1" applyAlignment="1">
      <alignment vertical="center"/>
    </xf>
    <xf numFmtId="0" fontId="0" fillId="0" borderId="0" xfId="96" applyFont="1" applyFill="1" applyAlignment="1">
      <alignment vertical="center"/>
    </xf>
    <xf numFmtId="3" fontId="27" fillId="0" borderId="1" xfId="171" applyNumberFormat="1" applyFont="1" applyFill="1" applyBorder="1" applyAlignment="1" applyProtection="1">
      <alignment vertical="center"/>
    </xf>
    <xf numFmtId="0" fontId="12" fillId="0" borderId="1" xfId="99" applyFont="1" applyFill="1" applyBorder="1" applyAlignment="1">
      <alignment horizontal="center" vertical="center"/>
    </xf>
    <xf numFmtId="1" fontId="12" fillId="0" borderId="1" xfId="99" applyNumberFormat="1" applyFont="1" applyFill="1" applyBorder="1" applyAlignment="1" applyProtection="1">
      <alignment vertical="center"/>
      <protection locked="0"/>
    </xf>
    <xf numFmtId="1" fontId="27" fillId="0" borderId="1" xfId="99" applyNumberFormat="1" applyFont="1" applyFill="1" applyBorder="1" applyAlignment="1" applyProtection="1">
      <alignment vertical="center"/>
      <protection locked="0"/>
    </xf>
    <xf numFmtId="1" fontId="27" fillId="0" borderId="1" xfId="99" applyNumberFormat="1" applyFont="1" applyFill="1" applyBorder="1" applyAlignment="1" applyProtection="1">
      <alignment horizontal="left" vertical="center"/>
      <protection locked="0"/>
    </xf>
    <xf numFmtId="1" fontId="27" fillId="0" borderId="1" xfId="99" applyNumberFormat="1" applyFont="1" applyFill="1" applyBorder="1" applyAlignment="1" applyProtection="1">
      <alignment horizontal="right" vertical="center"/>
      <protection locked="0"/>
    </xf>
    <xf numFmtId="0" fontId="27" fillId="0" borderId="1" xfId="0" applyFont="1" applyBorder="1" applyAlignment="1">
      <alignment vertical="center"/>
    </xf>
    <xf numFmtId="0" fontId="27" fillId="0" borderId="1" xfId="99" applyNumberFormat="1" applyFont="1" applyFill="1" applyBorder="1" applyAlignment="1" applyProtection="1">
      <alignment vertical="center"/>
      <protection locked="0"/>
    </xf>
    <xf numFmtId="0" fontId="27" fillId="0" borderId="1" xfId="99" applyFont="1" applyFill="1" applyBorder="1" applyAlignment="1">
      <alignment vertical="center"/>
    </xf>
    <xf numFmtId="191" fontId="27" fillId="0" borderId="1" xfId="99" applyNumberFormat="1" applyFont="1" applyFill="1" applyBorder="1" applyAlignment="1">
      <alignment vertical="center" shrinkToFit="1"/>
    </xf>
    <xf numFmtId="0" fontId="20" fillId="0" borderId="0" xfId="0" applyFont="1" applyFill="1" applyAlignment="1">
      <alignment vertical="center"/>
    </xf>
    <xf numFmtId="191" fontId="0" fillId="0" borderId="0" xfId="0" applyNumberFormat="1" applyFill="1" applyAlignment="1">
      <alignment horizontal="right" vertical="center"/>
    </xf>
    <xf numFmtId="191" fontId="0" fillId="0" borderId="0" xfId="96" applyNumberFormat="1" applyFont="1" applyFill="1" applyAlignment="1">
      <alignment horizontal="right" vertical="center"/>
    </xf>
    <xf numFmtId="191" fontId="11" fillId="0" borderId="0" xfId="96" applyNumberFormat="1" applyFont="1" applyFill="1" applyAlignment="1">
      <alignment horizontal="right" vertical="center"/>
    </xf>
    <xf numFmtId="191" fontId="33" fillId="0" borderId="0" xfId="96" applyNumberFormat="1" applyFont="1" applyFill="1" applyAlignment="1">
      <alignment horizontal="right" vertical="center"/>
    </xf>
    <xf numFmtId="0" fontId="32" fillId="0" borderId="0" xfId="0" applyFont="1" applyFill="1" applyAlignment="1">
      <alignment horizontal="right" vertical="center"/>
    </xf>
    <xf numFmtId="0" fontId="26" fillId="2" borderId="4" xfId="96" applyFont="1" applyFill="1" applyBorder="1" applyAlignment="1">
      <alignment horizontal="center" vertical="center" wrapText="1"/>
    </xf>
    <xf numFmtId="191" fontId="26" fillId="2" borderId="4" xfId="96"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91" fontId="7" fillId="2" borderId="1" xfId="96" applyNumberFormat="1" applyFont="1" applyFill="1" applyBorder="1" applyAlignment="1">
      <alignment horizontal="right" vertical="center" shrinkToFit="1"/>
    </xf>
    <xf numFmtId="191" fontId="23" fillId="2" borderId="4" xfId="128" applyNumberFormat="1" applyFont="1" applyFill="1" applyBorder="1" applyAlignment="1">
      <alignment horizontal="right" vertical="center"/>
    </xf>
    <xf numFmtId="0" fontId="36" fillId="2" borderId="4" xfId="96" applyFont="1" applyFill="1" applyBorder="1" applyAlignment="1">
      <alignment horizontal="center" vertical="center"/>
    </xf>
    <xf numFmtId="191" fontId="26" fillId="2" borderId="1" xfId="96" applyNumberFormat="1" applyFont="1" applyFill="1" applyBorder="1" applyAlignment="1">
      <alignment horizontal="right" vertical="center" shrinkToFit="1"/>
    </xf>
    <xf numFmtId="191" fontId="26" fillId="2" borderId="1" xfId="96" applyNumberFormat="1" applyFont="1" applyFill="1" applyBorder="1" applyAlignment="1">
      <alignment vertical="center" shrinkToFit="1"/>
    </xf>
    <xf numFmtId="191" fontId="26" fillId="2" borderId="4" xfId="96" applyNumberFormat="1" applyFont="1" applyFill="1" applyBorder="1" applyAlignment="1" applyProtection="1">
      <alignment horizontal="right" vertical="center"/>
      <protection locked="0"/>
    </xf>
    <xf numFmtId="191" fontId="26" fillId="2" borderId="1" xfId="0" applyNumberFormat="1" applyFont="1" applyFill="1" applyBorder="1" applyAlignment="1">
      <alignment vertical="center" shrinkToFit="1"/>
    </xf>
    <xf numFmtId="191" fontId="7" fillId="2" borderId="4" xfId="96" applyNumberFormat="1" applyFont="1" applyFill="1" applyBorder="1" applyAlignment="1" applyProtection="1">
      <alignment horizontal="right" vertical="center"/>
      <protection locked="0"/>
    </xf>
    <xf numFmtId="191" fontId="7" fillId="2" borderId="4" xfId="96" applyNumberFormat="1" applyFont="1" applyFill="1" applyBorder="1" applyAlignment="1">
      <alignment horizontal="right" vertical="center"/>
    </xf>
    <xf numFmtId="0" fontId="0" fillId="0" borderId="0" xfId="96" applyFill="1" applyAlignment="1">
      <alignment vertical="center"/>
    </xf>
    <xf numFmtId="191" fontId="0" fillId="0" borderId="0" xfId="96" applyNumberFormat="1" applyFill="1" applyAlignment="1">
      <alignment horizontal="right" vertical="center"/>
    </xf>
    <xf numFmtId="0" fontId="33" fillId="0" borderId="0" xfId="176" applyNumberFormat="1" applyFont="1" applyAlignment="1">
      <alignment vertical="center"/>
    </xf>
    <xf numFmtId="0" fontId="37" fillId="0" borderId="0" xfId="176" applyNumberFormat="1" applyFont="1" applyAlignment="1">
      <alignment vertical="center"/>
    </xf>
    <xf numFmtId="0" fontId="0" fillId="0" borderId="0" xfId="176" applyNumberFormat="1" applyFont="1" applyAlignment="1">
      <alignment horizontal="center" vertical="center"/>
    </xf>
    <xf numFmtId="0" fontId="0" fillId="0" borderId="0" xfId="176" applyNumberFormat="1" applyFont="1" applyAlignment="1">
      <alignment vertical="center"/>
    </xf>
    <xf numFmtId="0" fontId="0" fillId="0" borderId="0" xfId="176" applyNumberFormat="1" applyFont="1" applyAlignment="1">
      <alignment horizontal="left" vertical="center"/>
    </xf>
    <xf numFmtId="0" fontId="38" fillId="0" borderId="0" xfId="176" applyNumberFormat="1" applyFont="1" applyAlignment="1">
      <alignment horizontal="center" vertical="center"/>
    </xf>
    <xf numFmtId="0" fontId="20" fillId="0" borderId="0" xfId="176" applyNumberFormat="1" applyFont="1" applyAlignment="1">
      <alignment horizontal="center" vertical="center"/>
    </xf>
    <xf numFmtId="0" fontId="39" fillId="0" borderId="1" xfId="176" applyNumberFormat="1" applyFont="1" applyFill="1" applyBorder="1" applyAlignment="1">
      <alignment horizontal="left" vertical="center"/>
    </xf>
    <xf numFmtId="0" fontId="40" fillId="0" borderId="1" xfId="176" applyNumberFormat="1" applyFont="1" applyFill="1" applyBorder="1" applyAlignment="1">
      <alignment horizontal="center" vertical="center"/>
    </xf>
    <xf numFmtId="0" fontId="40" fillId="0" borderId="1" xfId="176" applyNumberFormat="1" applyFont="1" applyFill="1" applyBorder="1" applyAlignment="1">
      <alignment vertical="center"/>
    </xf>
    <xf numFmtId="0" fontId="41" fillId="0" borderId="1" xfId="176" applyNumberFormat="1" applyFont="1" applyFill="1" applyBorder="1" applyAlignment="1">
      <alignment vertical="center"/>
    </xf>
  </cellXfs>
  <cellStyles count="188">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20% - 强调文字颜色 3 6 2 2" xfId="7"/>
    <cellStyle name="40% - 强调文字颜色 3" xfId="8" builtinId="39"/>
    <cellStyle name="标题 5 6" xfId="9"/>
    <cellStyle name="差" xfId="10" builtinId="27"/>
    <cellStyle name="超链接" xfId="11" builtinId="8"/>
    <cellStyle name="千位分隔 4 6" xfId="12"/>
    <cellStyle name="60% - 强调文字颜色 3" xfId="13" builtinId="40"/>
    <cellStyle name="百分比" xfId="14" builtinId="5"/>
    <cellStyle name="40% - 强调文字颜色 1 6_2015财政决算公开" xfId="15"/>
    <cellStyle name="已访问的超链接" xfId="16" builtinId="9"/>
    <cellStyle name="强调文字颜色 3 2 3 2" xfId="17"/>
    <cellStyle name="注释" xfId="18" builtinId="10"/>
    <cellStyle name="标题 4" xfId="19" builtinId="19"/>
    <cellStyle name="货币[0] 3" xfId="20"/>
    <cellStyle name="60% - 强调文字颜色 2" xfId="21" builtinId="36"/>
    <cellStyle name="警告文本" xfId="22" builtinId="11"/>
    <cellStyle name="标题" xfId="23" builtinId="15"/>
    <cellStyle name="解释性文本" xfId="24" builtinId="53"/>
    <cellStyle name="标题 1" xfId="25" builtinId="16"/>
    <cellStyle name="百分比 5" xfId="26"/>
    <cellStyle name="标题 2" xfId="27" builtinId="17"/>
    <cellStyle name="60% - 强调文字颜色 1" xfId="28" builtinId="32"/>
    <cellStyle name="标题 3" xfId="29" builtinId="18"/>
    <cellStyle name="输出" xfId="30" builtinId="21"/>
    <cellStyle name="强调文字颜色 2 2 3 3 2" xfId="31"/>
    <cellStyle name="60% - 强调文字颜色 4" xfId="32" builtinId="44"/>
    <cellStyle name="千位分隔 3 2 2 2 2" xfId="33"/>
    <cellStyle name="计算" xfId="34" builtinId="22"/>
    <cellStyle name="计算 2 3 3" xfId="35"/>
    <cellStyle name="检查单元格" xfId="36" builtinId="23"/>
    <cellStyle name="20% - 强调文字颜色 6" xfId="37" builtinId="50"/>
    <cellStyle name="标题 5 3 4" xfId="38"/>
    <cellStyle name="Currency [0]" xfId="39"/>
    <cellStyle name="强调文字颜色 2" xfId="40" builtinId="33"/>
    <cellStyle name="链接单元格" xfId="41" builtinId="24"/>
    <cellStyle name="汇总" xfId="42" builtinId="25"/>
    <cellStyle name="好" xfId="43" builtinId="26"/>
    <cellStyle name="差_F00DC810C49E00C2E0430A3413167AE0" xfId="44"/>
    <cellStyle name="适中" xfId="45" builtinId="28"/>
    <cellStyle name="20% - 强调文字颜色 5" xfId="46" builtinId="46"/>
    <cellStyle name="强调文字颜色 1" xfId="47" builtinId="29"/>
    <cellStyle name="20% - 强调文字颜色 1" xfId="48" builtinId="30"/>
    <cellStyle name="注释 2 3 3" xfId="49"/>
    <cellStyle name="40% - 强调文字颜色 1" xfId="50" builtinId="31"/>
    <cellStyle name="20% - 强调文字颜色 2" xfId="51" builtinId="34"/>
    <cellStyle name="40% - 强调文字颜色 2" xfId="52" builtinId="35"/>
    <cellStyle name="?鹎%U龡&amp;H齲_x0001_C铣_x0014__x0007__x0001__x0001_ 2" xfId="53"/>
    <cellStyle name="强调文字颜色 3" xfId="54" builtinId="37"/>
    <cellStyle name="强调文字颜色 4" xfId="55" builtinId="41"/>
    <cellStyle name="20% - 强调文字颜色 4" xfId="56" builtinId="42"/>
    <cellStyle name="标题 3 2 3 2 2" xfId="57"/>
    <cellStyle name="40% - 强调文字颜色 4" xfId="58" builtinId="43"/>
    <cellStyle name="强调文字颜色 5" xfId="59" builtinId="45"/>
    <cellStyle name="40% - 强调文字颜色 5" xfId="60" builtinId="47"/>
    <cellStyle name="60% - 强调文字颜色 5" xfId="61" builtinId="48"/>
    <cellStyle name="20% - 强调文字颜色 1 2_2015财政决算公开" xfId="62"/>
    <cellStyle name="60% - 强调文字颜色 4 2 4 3" xfId="63"/>
    <cellStyle name="强调文字颜色 6" xfId="64" builtinId="49"/>
    <cellStyle name="超级链接 4 2" xfId="65"/>
    <cellStyle name="40% - 强调文字颜色 6" xfId="66" builtinId="51"/>
    <cellStyle name="60% - 强调文字颜色 6" xfId="67" builtinId="52"/>
    <cellStyle name="货币 2 4 4 2" xfId="68"/>
    <cellStyle name="常规 11 5" xfId="69"/>
    <cellStyle name="货币 2 3 3 3" xfId="70"/>
    <cellStyle name="常规 7 2 2 3" xfId="71"/>
    <cellStyle name="检查单元格 2 3 2 2" xfId="72"/>
    <cellStyle name="强调文字颜色 4 2 4 2 2" xfId="73"/>
    <cellStyle name="常规 14" xfId="74"/>
    <cellStyle name="60% - 强调文字颜色 5 2 3" xfId="75"/>
    <cellStyle name="60% - 强调文字颜色 6 2_2015财政决算公开" xfId="76"/>
    <cellStyle name="Percent_laroux" xfId="77"/>
    <cellStyle name="常规 3 5 5" xfId="78"/>
    <cellStyle name="小数 2 2 2 2" xfId="79"/>
    <cellStyle name="千位[0]_，" xfId="80"/>
    <cellStyle name="no dec 2" xfId="81"/>
    <cellStyle name="数字 2 4" xfId="82"/>
    <cellStyle name="常规 11 2" xfId="83"/>
    <cellStyle name="烹拳 [0]_laroux" xfId="84"/>
    <cellStyle name="60% - 强调文字颜色 2 2 4 3" xfId="85"/>
    <cellStyle name="常规 11 2 3 2" xfId="86"/>
    <cellStyle name="表标题 2 2 2" xfId="87"/>
    <cellStyle name="常规 2 2 2 2_2015财政决算公开" xfId="88"/>
    <cellStyle name="40% - 强调文字颜色 3 7 2" xfId="89"/>
    <cellStyle name="60% - 着色 4 2" xfId="90"/>
    <cellStyle name="后继超级链接 3 2" xfId="91"/>
    <cellStyle name="常规 12 2" xfId="92"/>
    <cellStyle name="60% - 强调文字颜色 3 2 4 3" xfId="93"/>
    <cellStyle name="千位分隔 2 2 8" xfId="94"/>
    <cellStyle name="霓付_laroux" xfId="95"/>
    <cellStyle name="常规 49" xfId="96"/>
    <cellStyle name="常规 54" xfId="97"/>
    <cellStyle name="百分比 5 7" xfId="98"/>
    <cellStyle name="常规 50" xfId="99"/>
    <cellStyle name="常规 62" xfId="100"/>
    <cellStyle name="标题 1 8" xfId="101"/>
    <cellStyle name="百分比 5 2 2 3" xfId="102"/>
    <cellStyle name="常规 4 2 2 2 5 2" xfId="103"/>
    <cellStyle name="标题 4 6" xfId="104"/>
    <cellStyle name="标题 4 8" xfId="105"/>
    <cellStyle name="着色 4 2" xfId="106"/>
    <cellStyle name="百分比 4 2 4" xfId="107"/>
    <cellStyle name="标题 1 2 4" xfId="108"/>
    <cellStyle name="Dollar (zero dec)" xfId="109"/>
    <cellStyle name="输出 2 3 2 3" xfId="110"/>
    <cellStyle name="Norma,_laroux_4_营业在建 (2)_E21" xfId="111"/>
    <cellStyle name="标题 2 2 5" xfId="112"/>
    <cellStyle name="HEADING1" xfId="113"/>
    <cellStyle name="汇总 7" xfId="114"/>
    <cellStyle name="强调文字颜色 6 2 3 3" xfId="115"/>
    <cellStyle name="标题 2 8" xfId="116"/>
    <cellStyle name="好_F00DC810C49E00C2E0430A3413167AE0" xfId="117"/>
    <cellStyle name="常规 53" xfId="118"/>
    <cellStyle name="标题 5 3 2 2 2" xfId="119"/>
    <cellStyle name="未定义 2" xfId="120"/>
    <cellStyle name="常规_预算报告附表" xfId="121"/>
    <cellStyle name="no dec" xfId="122"/>
    <cellStyle name="常规 13" xfId="123"/>
    <cellStyle name="Currency1" xfId="124"/>
    <cellStyle name="千分位_97-917" xfId="125"/>
    <cellStyle name="常规 33" xfId="126"/>
    <cellStyle name="常规 76" xfId="127"/>
    <cellStyle name="常规 10" xfId="128"/>
    <cellStyle name="Currency_1995" xfId="129"/>
    <cellStyle name="常规_2007年云南省向人大报送政府收支预算表格式编制过程表" xfId="130"/>
    <cellStyle name="Calc Currency (0) 2" xfId="131"/>
    <cellStyle name="comma zerodec 2" xfId="132"/>
    <cellStyle name="常规 70" xfId="133"/>
    <cellStyle name="常规 65" xfId="134"/>
    <cellStyle name="常规 71" xfId="135"/>
    <cellStyle name="常规 66" xfId="136"/>
    <cellStyle name="霓付 [0]_laroux" xfId="137"/>
    <cellStyle name="常规 72" xfId="138"/>
    <cellStyle name="常规 67" xfId="139"/>
    <cellStyle name="常规 14 6" xfId="140"/>
    <cellStyle name="Fixed 2" xfId="141"/>
    <cellStyle name="Header1" xfId="142"/>
    <cellStyle name="60% - 着色 1 2" xfId="143"/>
    <cellStyle name="Date" xfId="144"/>
    <cellStyle name="60% - 着色 2 2" xfId="145"/>
    <cellStyle name="60% - 着色 3 2" xfId="146"/>
    <cellStyle name="Calc Currency (0)" xfId="147"/>
    <cellStyle name="Comma [0] 2" xfId="148"/>
    <cellStyle name="comma zerodec" xfId="149"/>
    <cellStyle name="Comma_1995" xfId="150"/>
    <cellStyle name="Currency [0] 2" xfId="151"/>
    <cellStyle name="Currency1 2" xfId="152"/>
    <cellStyle name="Date 2" xfId="153"/>
    <cellStyle name="Dollar (zero dec) 2" xfId="154"/>
    <cellStyle name="Fixed" xfId="155"/>
    <cellStyle name="Header2" xfId="156"/>
    <cellStyle name="HEADING1 2" xfId="157"/>
    <cellStyle name="HEADING2" xfId="158"/>
    <cellStyle name="HEADING2 2" xfId="159"/>
    <cellStyle name="Normal_#10-Headcount" xfId="160"/>
    <cellStyle name="Total" xfId="161"/>
    <cellStyle name="Total 2" xfId="162"/>
    <cellStyle name="百分比 2" xfId="163"/>
    <cellStyle name="标题 10" xfId="164"/>
    <cellStyle name="常规 63" xfId="165"/>
    <cellStyle name="烹拳_laroux" xfId="166"/>
    <cellStyle name="标题 3 8" xfId="167"/>
    <cellStyle name="常规 10 5" xfId="168"/>
    <cellStyle name="常规 69" xfId="169"/>
    <cellStyle name="常规 4 2" xfId="170"/>
    <cellStyle name="常规 51" xfId="171"/>
    <cellStyle name="常规 55" xfId="172"/>
    <cellStyle name="常规 61" xfId="173"/>
    <cellStyle name="常规 59" xfId="174"/>
    <cellStyle name="常规 64" xfId="175"/>
    <cellStyle name="常规_2006年预算表" xfId="176"/>
    <cellStyle name="普通_97-917" xfId="177"/>
    <cellStyle name="千分位[0]_BT (2)" xfId="178"/>
    <cellStyle name="钎霖_laroux" xfId="179"/>
    <cellStyle name="未定义" xfId="180"/>
    <cellStyle name="着色 3 2" xfId="181"/>
    <cellStyle name="常规_2014年国有资本经营预算收支-市委市政府" xfId="182"/>
    <cellStyle name="常规_附件2、3-福州市2017年国有资本经营收支预算表" xfId="183"/>
    <cellStyle name="常规 2" xfId="184"/>
    <cellStyle name="常规 11 7" xfId="185"/>
    <cellStyle name="常规_福州市本级社会保险基金预算安排情况表" xfId="186"/>
    <cellStyle name="常规_2015年总决算报表生成表0519" xfId="187"/>
  </cellStyles>
  <dxfs count="2">
    <dxf>
      <font>
        <b val="1"/>
        <i val="0"/>
      </font>
    </dxf>
    <dxf>
      <font>
        <b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4.xml"/><Relationship Id="rId31" Type="http://schemas.openxmlformats.org/officeDocument/2006/relationships/externalLink" Target="externalLinks/externalLink3.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admin123\Desktop\10.52.0.117\Budgetserver\&#39044;&#31639;&#21496;\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admin123\Desktop\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B32"/>
  <sheetViews>
    <sheetView zoomScale="85" zoomScaleNormal="85" workbookViewId="0">
      <selection activeCell="G28" sqref="G28"/>
    </sheetView>
  </sheetViews>
  <sheetFormatPr defaultColWidth="9" defaultRowHeight="14.25" outlineLevelCol="1"/>
  <cols>
    <col min="1" max="1" width="4.375" style="322" customWidth="1"/>
    <col min="2" max="2" width="79.8416666666667" style="323" customWidth="1"/>
    <col min="3" max="16384" width="9" style="323"/>
  </cols>
  <sheetData>
    <row r="1" ht="20.25" customHeight="1" spans="1:2">
      <c r="A1" s="324" t="s">
        <v>0</v>
      </c>
      <c r="B1" s="324"/>
    </row>
    <row r="2" s="320" customFormat="1" ht="30" customHeight="1" spans="1:2">
      <c r="A2" s="325" t="s">
        <v>1</v>
      </c>
      <c r="B2" s="325"/>
    </row>
    <row r="3" spans="1:2">
      <c r="A3" s="326"/>
      <c r="B3" s="326"/>
    </row>
    <row r="4" ht="25.15" customHeight="1" spans="1:2">
      <c r="A4" s="327" t="s">
        <v>2</v>
      </c>
      <c r="B4" s="327"/>
    </row>
    <row r="5" s="321" customFormat="1" ht="25.15" customHeight="1" spans="1:2">
      <c r="A5" s="328" t="s">
        <v>3</v>
      </c>
      <c r="B5" s="329" t="s">
        <v>4</v>
      </c>
    </row>
    <row r="6" s="321" customFormat="1" ht="25.15" customHeight="1" spans="1:2">
      <c r="A6" s="328" t="s">
        <v>5</v>
      </c>
      <c r="B6" s="329" t="s">
        <v>6</v>
      </c>
    </row>
    <row r="7" s="321" customFormat="1" ht="25.15" customHeight="1" spans="1:2">
      <c r="A7" s="328" t="s">
        <v>7</v>
      </c>
      <c r="B7" s="329" t="s">
        <v>8</v>
      </c>
    </row>
    <row r="8" s="321" customFormat="1" ht="25.15" customHeight="1" spans="1:2">
      <c r="A8" s="328" t="s">
        <v>9</v>
      </c>
      <c r="B8" s="329" t="s">
        <v>10</v>
      </c>
    </row>
    <row r="9" s="321" customFormat="1" ht="25.15" customHeight="1" spans="1:2">
      <c r="A9" s="328" t="s">
        <v>11</v>
      </c>
      <c r="B9" s="329" t="s">
        <v>12</v>
      </c>
    </row>
    <row r="10" s="321" customFormat="1" ht="25.15" customHeight="1" spans="1:2">
      <c r="A10" s="328" t="s">
        <v>13</v>
      </c>
      <c r="B10" s="329" t="s">
        <v>14</v>
      </c>
    </row>
    <row r="11" s="321" customFormat="1" ht="25.15" customHeight="1" spans="1:2">
      <c r="A11" s="328" t="s">
        <v>15</v>
      </c>
      <c r="B11" s="329" t="s">
        <v>16</v>
      </c>
    </row>
    <row r="12" s="321" customFormat="1" ht="25.15" customHeight="1" spans="1:2">
      <c r="A12" s="328" t="s">
        <v>17</v>
      </c>
      <c r="B12" s="329" t="s">
        <v>18</v>
      </c>
    </row>
    <row r="13" s="321" customFormat="1" ht="25.15" customHeight="1" spans="1:2">
      <c r="A13" s="328" t="s">
        <v>19</v>
      </c>
      <c r="B13" s="329" t="s">
        <v>20</v>
      </c>
    </row>
    <row r="14" s="321" customFormat="1" ht="25.15" customHeight="1" spans="1:2">
      <c r="A14" s="328" t="s">
        <v>21</v>
      </c>
      <c r="B14" s="329" t="s">
        <v>22</v>
      </c>
    </row>
    <row r="15" s="321" customFormat="1" ht="25.15" customHeight="1" spans="1:2">
      <c r="A15" s="328" t="s">
        <v>23</v>
      </c>
      <c r="B15" s="329" t="s">
        <v>24</v>
      </c>
    </row>
    <row r="16" s="321" customFormat="1" ht="25.15" customHeight="1" spans="1:2">
      <c r="A16" s="328" t="s">
        <v>25</v>
      </c>
      <c r="B16" s="329" t="s">
        <v>26</v>
      </c>
    </row>
    <row r="17" s="321" customFormat="1" ht="25.15" customHeight="1" spans="1:2">
      <c r="A17" s="328" t="s">
        <v>27</v>
      </c>
      <c r="B17" s="329" t="s">
        <v>28</v>
      </c>
    </row>
    <row r="18" s="321" customFormat="1" ht="25.15" customHeight="1" spans="1:2">
      <c r="A18" s="328" t="s">
        <v>29</v>
      </c>
      <c r="B18" s="329" t="s">
        <v>30</v>
      </c>
    </row>
    <row r="19" s="321" customFormat="1" ht="25.15" customHeight="1" spans="1:2">
      <c r="A19" s="328" t="s">
        <v>31</v>
      </c>
      <c r="B19" s="329" t="s">
        <v>32</v>
      </c>
    </row>
    <row r="20" s="321" customFormat="1" ht="25.15" customHeight="1" spans="1:2">
      <c r="A20" s="328" t="s">
        <v>33</v>
      </c>
      <c r="B20" s="329" t="s">
        <v>34</v>
      </c>
    </row>
    <row r="21" s="321" customFormat="1" ht="25.15" customHeight="1" spans="1:2">
      <c r="A21" s="328" t="s">
        <v>35</v>
      </c>
      <c r="B21" s="329" t="s">
        <v>36</v>
      </c>
    </row>
    <row r="22" s="321" customFormat="1" ht="25.15" customHeight="1" spans="1:2">
      <c r="A22" s="328" t="s">
        <v>37</v>
      </c>
      <c r="B22" s="329" t="s">
        <v>38</v>
      </c>
    </row>
    <row r="23" s="321" customFormat="1" ht="25.15" customHeight="1" spans="1:2">
      <c r="A23" s="328" t="s">
        <v>39</v>
      </c>
      <c r="B23" s="329" t="s">
        <v>40</v>
      </c>
    </row>
    <row r="24" s="321" customFormat="1" ht="25.15" customHeight="1" spans="1:2">
      <c r="A24" s="328" t="s">
        <v>41</v>
      </c>
      <c r="B24" s="329" t="s">
        <v>42</v>
      </c>
    </row>
    <row r="25" s="321" customFormat="1" ht="25.15" customHeight="1" spans="1:2">
      <c r="A25" s="328" t="s">
        <v>43</v>
      </c>
      <c r="B25" s="329" t="s">
        <v>44</v>
      </c>
    </row>
    <row r="26" s="321" customFormat="1" ht="25.15" customHeight="1" spans="1:2">
      <c r="A26" s="328" t="s">
        <v>45</v>
      </c>
      <c r="B26" s="329" t="s">
        <v>46</v>
      </c>
    </row>
    <row r="27" s="321" customFormat="1" ht="25.15" customHeight="1" spans="1:2">
      <c r="A27" s="328" t="s">
        <v>47</v>
      </c>
      <c r="B27" s="329" t="s">
        <v>48</v>
      </c>
    </row>
    <row r="28" ht="25.15" customHeight="1" spans="1:2">
      <c r="A28" s="327" t="s">
        <v>49</v>
      </c>
      <c r="B28" s="327"/>
    </row>
    <row r="29" ht="25.15" customHeight="1" spans="1:2">
      <c r="A29" s="328" t="s">
        <v>3</v>
      </c>
      <c r="B29" s="330" t="s">
        <v>50</v>
      </c>
    </row>
    <row r="30" ht="25.15" customHeight="1" spans="1:2">
      <c r="A30" s="328" t="s">
        <v>5</v>
      </c>
      <c r="B30" s="330" t="s">
        <v>51</v>
      </c>
    </row>
    <row r="31" ht="25.15" customHeight="1" spans="1:2">
      <c r="A31" s="328" t="s">
        <v>7</v>
      </c>
      <c r="B31" s="330" t="s">
        <v>52</v>
      </c>
    </row>
    <row r="32" ht="25.15" customHeight="1" spans="1:2">
      <c r="A32" s="328" t="s">
        <v>9</v>
      </c>
      <c r="B32" s="330" t="s">
        <v>53</v>
      </c>
    </row>
  </sheetData>
  <mergeCells count="5">
    <mergeCell ref="A1:B1"/>
    <mergeCell ref="A2:B2"/>
    <mergeCell ref="A3:B3"/>
    <mergeCell ref="A4:B4"/>
    <mergeCell ref="A28:B28"/>
  </mergeCells>
  <printOptions horizontalCentered="1"/>
  <pageMargins left="0.393055555555556" right="0.393055555555556" top="0.590277777777778" bottom="0.393055555555556" header="0.313888888888889" footer="0.313888888888889"/>
  <pageSetup paperSize="9" scale="9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D17"/>
  <sheetViews>
    <sheetView workbookViewId="0">
      <selection activeCell="H9" sqref="H9"/>
    </sheetView>
  </sheetViews>
  <sheetFormatPr defaultColWidth="8.625" defaultRowHeight="14.25" outlineLevelCol="3"/>
  <cols>
    <col min="1" max="1" width="43.125" style="162" customWidth="1"/>
    <col min="2" max="2" width="16.25" style="162" customWidth="1"/>
    <col min="3" max="3" width="13" style="163" customWidth="1"/>
    <col min="4" max="4" width="16" style="162" customWidth="1"/>
    <col min="5" max="16384" width="8.625" style="162"/>
  </cols>
  <sheetData>
    <row r="1" ht="22.35" customHeight="1" spans="1:4">
      <c r="A1" s="164" t="s">
        <v>759</v>
      </c>
      <c r="B1" s="164"/>
      <c r="C1" s="165"/>
      <c r="D1" s="166"/>
    </row>
    <row r="2" ht="20.25" spans="1:4">
      <c r="A2" s="167" t="s">
        <v>760</v>
      </c>
      <c r="B2" s="167"/>
      <c r="C2" s="168"/>
      <c r="D2" s="167"/>
    </row>
    <row r="3" spans="1:4">
      <c r="A3" s="169" t="s">
        <v>56</v>
      </c>
      <c r="B3" s="169"/>
      <c r="C3" s="170"/>
      <c r="D3" s="169"/>
    </row>
    <row r="4" ht="48" customHeight="1" spans="1:4">
      <c r="A4" s="171" t="s">
        <v>704</v>
      </c>
      <c r="B4" s="144" t="s">
        <v>58</v>
      </c>
      <c r="C4" s="172" t="s">
        <v>103</v>
      </c>
      <c r="D4" s="23" t="s">
        <v>104</v>
      </c>
    </row>
    <row r="5" ht="24.6" customHeight="1" spans="1:4">
      <c r="A5" s="173" t="s">
        <v>761</v>
      </c>
      <c r="B5" s="174">
        <f>+B6+B7+B8</f>
        <v>877</v>
      </c>
      <c r="C5" s="174">
        <f>+C6+C7+C8</f>
        <v>1004</v>
      </c>
      <c r="D5" s="95">
        <f t="shared" ref="D5:D10" si="0">+B5/C5</f>
        <v>0.874</v>
      </c>
    </row>
    <row r="6" ht="32.45" customHeight="1" spans="1:4">
      <c r="A6" s="175" t="s">
        <v>762</v>
      </c>
      <c r="B6" s="174">
        <v>10</v>
      </c>
      <c r="C6" s="174">
        <v>10</v>
      </c>
      <c r="D6" s="95">
        <f t="shared" si="0"/>
        <v>1</v>
      </c>
    </row>
    <row r="7" ht="32.45" customHeight="1" spans="1:4">
      <c r="A7" s="175" t="s">
        <v>763</v>
      </c>
      <c r="B7" s="174">
        <v>277</v>
      </c>
      <c r="C7" s="174">
        <v>371</v>
      </c>
      <c r="D7" s="95">
        <f t="shared" si="0"/>
        <v>0.747</v>
      </c>
    </row>
    <row r="8" ht="32.45" customHeight="1" spans="1:4">
      <c r="A8" s="175" t="s">
        <v>764</v>
      </c>
      <c r="B8" s="174">
        <f>B9+B10</f>
        <v>590</v>
      </c>
      <c r="C8" s="174">
        <f>C9+C10</f>
        <v>623</v>
      </c>
      <c r="D8" s="95">
        <f t="shared" si="0"/>
        <v>0.947</v>
      </c>
    </row>
    <row r="9" ht="32.45" customHeight="1" spans="1:4">
      <c r="A9" s="176" t="s">
        <v>765</v>
      </c>
      <c r="B9" s="174">
        <v>524</v>
      </c>
      <c r="C9" s="174">
        <v>563</v>
      </c>
      <c r="D9" s="95">
        <f t="shared" si="0"/>
        <v>0.931</v>
      </c>
    </row>
    <row r="10" ht="32.45" customHeight="1" spans="1:4">
      <c r="A10" s="176" t="s">
        <v>766</v>
      </c>
      <c r="B10" s="174">
        <v>66</v>
      </c>
      <c r="C10" s="174">
        <v>60</v>
      </c>
      <c r="D10" s="95">
        <f t="shared" si="0"/>
        <v>1.1</v>
      </c>
    </row>
    <row r="12" ht="15.6" customHeight="1" spans="1:2">
      <c r="A12" s="177" t="s">
        <v>767</v>
      </c>
      <c r="B12" s="177"/>
    </row>
    <row r="13" ht="100.5" customHeight="1" spans="1:4">
      <c r="A13" s="178" t="s">
        <v>768</v>
      </c>
      <c r="B13" s="178"/>
      <c r="C13" s="179"/>
      <c r="D13" s="178"/>
    </row>
    <row r="14" ht="111" customHeight="1" spans="1:4">
      <c r="A14" s="179" t="s">
        <v>769</v>
      </c>
      <c r="B14" s="179"/>
      <c r="C14" s="179"/>
      <c r="D14" s="179"/>
    </row>
    <row r="15" spans="1:4">
      <c r="A15" s="180"/>
      <c r="B15" s="180"/>
      <c r="C15" s="181"/>
      <c r="D15" s="180"/>
    </row>
    <row r="16" spans="1:4">
      <c r="A16" s="182"/>
      <c r="B16" s="182"/>
      <c r="C16" s="183"/>
      <c r="D16" s="182"/>
    </row>
    <row r="17" spans="1:4">
      <c r="A17" s="182"/>
      <c r="B17" s="182"/>
      <c r="C17" s="183"/>
      <c r="D17" s="182"/>
    </row>
  </sheetData>
  <mergeCells count="4">
    <mergeCell ref="A2:D2"/>
    <mergeCell ref="A3:D3"/>
    <mergeCell ref="A13:D13"/>
    <mergeCell ref="A14:D14"/>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pageSetUpPr fitToPage="1"/>
  </sheetPr>
  <dimension ref="A1:D28"/>
  <sheetViews>
    <sheetView workbookViewId="0">
      <selection activeCell="B23" sqref="B23:C27"/>
    </sheetView>
  </sheetViews>
  <sheetFormatPr defaultColWidth="9" defaultRowHeight="14.25" outlineLevelCol="3"/>
  <cols>
    <col min="1" max="1" width="41.625" customWidth="1"/>
    <col min="2" max="2" width="13.125" style="154" customWidth="1"/>
    <col min="3" max="3" width="13.125" customWidth="1"/>
    <col min="4" max="4" width="15.625" customWidth="1"/>
  </cols>
  <sheetData>
    <row r="1" ht="22.15" customHeight="1" spans="1:2">
      <c r="A1" s="14" t="s">
        <v>770</v>
      </c>
      <c r="B1" s="155"/>
    </row>
    <row r="2" ht="27" customHeight="1" spans="1:4">
      <c r="A2" s="86" t="s">
        <v>771</v>
      </c>
      <c r="B2" s="156"/>
      <c r="C2" s="86"/>
      <c r="D2" s="86"/>
    </row>
    <row r="3" spans="1:4">
      <c r="A3" s="87"/>
      <c r="B3" s="157"/>
      <c r="C3" s="88"/>
      <c r="D3" s="143" t="s">
        <v>703</v>
      </c>
    </row>
    <row r="4" ht="46.15" customHeight="1" spans="1:4">
      <c r="A4" s="96" t="s">
        <v>772</v>
      </c>
      <c r="B4" s="144" t="s">
        <v>58</v>
      </c>
      <c r="C4" s="23" t="s">
        <v>59</v>
      </c>
      <c r="D4" s="23" t="s">
        <v>60</v>
      </c>
    </row>
    <row r="5" ht="18.75" customHeight="1" spans="1:4">
      <c r="A5" s="145" t="s">
        <v>773</v>
      </c>
      <c r="B5" s="158">
        <f>+B6</f>
        <v>82000</v>
      </c>
      <c r="C5" s="159">
        <f>+C6</f>
        <v>54706</v>
      </c>
      <c r="D5" s="147">
        <f>B5/C5</f>
        <v>1.499</v>
      </c>
    </row>
    <row r="6" ht="18.75" customHeight="1" spans="1:4">
      <c r="A6" s="97" t="s">
        <v>774</v>
      </c>
      <c r="B6" s="158">
        <f>SUM(B7:B19)</f>
        <v>82000</v>
      </c>
      <c r="C6" s="159">
        <f>SUM(C7:C19)</f>
        <v>54706</v>
      </c>
      <c r="D6" s="147">
        <f>B6/C6</f>
        <v>1.499</v>
      </c>
    </row>
    <row r="7" ht="17.45" customHeight="1" spans="1:4">
      <c r="A7" s="148" t="s">
        <v>775</v>
      </c>
      <c r="B7" s="160"/>
      <c r="C7" s="92"/>
      <c r="D7" s="147"/>
    </row>
    <row r="8" ht="17.45" customHeight="1" spans="1:4">
      <c r="A8" s="148" t="s">
        <v>776</v>
      </c>
      <c r="B8" s="160"/>
      <c r="C8" s="92"/>
      <c r="D8" s="147"/>
    </row>
    <row r="9" ht="17.45" customHeight="1" spans="1:4">
      <c r="A9" s="148" t="s">
        <v>777</v>
      </c>
      <c r="B9" s="160"/>
      <c r="C9" s="92"/>
      <c r="D9" s="147"/>
    </row>
    <row r="10" ht="17.45" customHeight="1" spans="1:4">
      <c r="A10" s="148" t="s">
        <v>778</v>
      </c>
      <c r="B10" s="160"/>
      <c r="C10" s="92"/>
      <c r="D10" s="147"/>
    </row>
    <row r="11" ht="17.45" customHeight="1" spans="1:4">
      <c r="A11" s="148" t="s">
        <v>779</v>
      </c>
      <c r="B11" s="160">
        <v>80000</v>
      </c>
      <c r="C11" s="92">
        <v>50083</v>
      </c>
      <c r="D11" s="147">
        <f>B11/C11</f>
        <v>1.597</v>
      </c>
    </row>
    <row r="12" ht="17.45" customHeight="1" spans="1:4">
      <c r="A12" s="148" t="s">
        <v>780</v>
      </c>
      <c r="B12" s="160"/>
      <c r="C12" s="92"/>
      <c r="D12" s="147"/>
    </row>
    <row r="13" ht="17.45" customHeight="1" spans="1:4">
      <c r="A13" s="148" t="s">
        <v>781</v>
      </c>
      <c r="B13" s="160">
        <v>400</v>
      </c>
      <c r="C13" s="92">
        <v>377</v>
      </c>
      <c r="D13" s="147">
        <f>B13/C13</f>
        <v>1.061</v>
      </c>
    </row>
    <row r="14" ht="17.45" customHeight="1" spans="1:4">
      <c r="A14" s="148" t="s">
        <v>782</v>
      </c>
      <c r="B14" s="160">
        <v>1100</v>
      </c>
      <c r="C14" s="92">
        <v>1412</v>
      </c>
      <c r="D14" s="147">
        <f>B14/C14</f>
        <v>0.779</v>
      </c>
    </row>
    <row r="15" ht="17.45" customHeight="1" spans="1:4">
      <c r="A15" s="148" t="s">
        <v>783</v>
      </c>
      <c r="B15" s="160"/>
      <c r="C15" s="92"/>
      <c r="D15" s="147"/>
    </row>
    <row r="16" ht="17.45" customHeight="1" spans="1:4">
      <c r="A16" s="148" t="s">
        <v>784</v>
      </c>
      <c r="B16" s="160"/>
      <c r="C16" s="92"/>
      <c r="D16" s="147"/>
    </row>
    <row r="17" ht="17.45" customHeight="1" spans="1:4">
      <c r="A17" s="148" t="s">
        <v>785</v>
      </c>
      <c r="B17" s="160">
        <v>500</v>
      </c>
      <c r="C17" s="92">
        <v>2834</v>
      </c>
      <c r="D17" s="147">
        <f>B17/C17</f>
        <v>0.176</v>
      </c>
    </row>
    <row r="18" ht="17.45" customHeight="1" spans="1:4">
      <c r="A18" s="148" t="s">
        <v>786</v>
      </c>
      <c r="B18" s="160"/>
      <c r="C18" s="92"/>
      <c r="D18" s="147"/>
    </row>
    <row r="19" ht="17.45" customHeight="1" spans="1:4">
      <c r="A19" s="148" t="s">
        <v>787</v>
      </c>
      <c r="B19" s="160"/>
      <c r="C19" s="92"/>
      <c r="D19" s="147"/>
    </row>
    <row r="20" ht="17.45" customHeight="1" spans="1:4">
      <c r="A20" s="96" t="s">
        <v>788</v>
      </c>
      <c r="B20" s="92">
        <f>+B5</f>
        <v>82000</v>
      </c>
      <c r="C20" s="92">
        <f>+C5</f>
        <v>54706</v>
      </c>
      <c r="D20" s="147">
        <f>B20/C20</f>
        <v>1.499</v>
      </c>
    </row>
    <row r="21" ht="17.45" customHeight="1" spans="1:4">
      <c r="A21" s="149" t="s">
        <v>789</v>
      </c>
      <c r="B21" s="151"/>
      <c r="C21" s="92"/>
      <c r="D21" s="147"/>
    </row>
    <row r="22" ht="17.45" customHeight="1" spans="1:4">
      <c r="A22" s="149" t="s">
        <v>790</v>
      </c>
      <c r="B22" s="92">
        <f>SUM(B23:B27)</f>
        <v>82</v>
      </c>
      <c r="C22" s="92">
        <f>SUM(C23:C27)</f>
        <v>529721</v>
      </c>
      <c r="D22" s="147">
        <f>B22/C22</f>
        <v>0</v>
      </c>
    </row>
    <row r="23" ht="17.45" customHeight="1" spans="1:4">
      <c r="A23" s="97" t="s">
        <v>791</v>
      </c>
      <c r="B23" s="161">
        <v>82</v>
      </c>
      <c r="C23" s="92">
        <v>13036</v>
      </c>
      <c r="D23" s="147">
        <f>B23/C23</f>
        <v>0.006</v>
      </c>
    </row>
    <row r="24" ht="17.45" customHeight="1" spans="1:4">
      <c r="A24" s="97" t="s">
        <v>792</v>
      </c>
      <c r="B24" s="161"/>
      <c r="C24" s="92"/>
      <c r="D24" s="147"/>
    </row>
    <row r="25" ht="17.45" customHeight="1" spans="1:4">
      <c r="A25" s="97" t="s">
        <v>793</v>
      </c>
      <c r="B25" s="161">
        <v>0</v>
      </c>
      <c r="C25" s="92">
        <v>136538</v>
      </c>
      <c r="D25" s="147">
        <f>B26/C25</f>
        <v>0</v>
      </c>
    </row>
    <row r="26" ht="17.45" customHeight="1" spans="1:4">
      <c r="A26" s="98" t="s">
        <v>794</v>
      </c>
      <c r="B26" s="161">
        <v>0</v>
      </c>
      <c r="C26" s="92">
        <v>18455</v>
      </c>
      <c r="D26" s="147">
        <f>B27/C26</f>
        <v>0</v>
      </c>
    </row>
    <row r="27" ht="17.45" customHeight="1" spans="1:4">
      <c r="A27" s="98" t="s">
        <v>795</v>
      </c>
      <c r="B27" s="161">
        <v>0</v>
      </c>
      <c r="C27" s="92">
        <v>361692</v>
      </c>
      <c r="D27" s="147">
        <f>B27/C27</f>
        <v>0</v>
      </c>
    </row>
    <row r="28" ht="17.45" customHeight="1" spans="1:4">
      <c r="A28" s="96" t="s">
        <v>99</v>
      </c>
      <c r="B28" s="92">
        <f>+B20+B21+B22</f>
        <v>82082</v>
      </c>
      <c r="C28" s="92">
        <f>+C20+C21+C22</f>
        <v>584427</v>
      </c>
      <c r="D28" s="147">
        <f>B28/C28</f>
        <v>0.14</v>
      </c>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theme="0"/>
    <pageSetUpPr fitToPage="1"/>
  </sheetPr>
  <dimension ref="A1:D24"/>
  <sheetViews>
    <sheetView workbookViewId="0">
      <selection activeCell="K23" sqref="K23"/>
    </sheetView>
  </sheetViews>
  <sheetFormatPr defaultColWidth="9" defaultRowHeight="14.25" outlineLevelCol="3"/>
  <cols>
    <col min="1" max="1" width="34.5" customWidth="1"/>
    <col min="2" max="2" width="15.25" customWidth="1"/>
    <col min="3" max="3" width="14" customWidth="1"/>
    <col min="4" max="4" width="15.375" customWidth="1"/>
  </cols>
  <sheetData>
    <row r="1" spans="1:2">
      <c r="A1" s="14" t="s">
        <v>796</v>
      </c>
      <c r="B1" s="14"/>
    </row>
    <row r="2" ht="20.25" spans="1:4">
      <c r="A2" s="86" t="s">
        <v>797</v>
      </c>
      <c r="B2" s="86"/>
      <c r="C2" s="86"/>
      <c r="D2" s="86"/>
    </row>
    <row r="3" spans="1:4">
      <c r="A3" s="87"/>
      <c r="B3" s="87"/>
      <c r="C3" s="88"/>
      <c r="D3" s="89" t="s">
        <v>703</v>
      </c>
    </row>
    <row r="4" ht="45.6" customHeight="1" spans="1:4">
      <c r="A4" s="107" t="s">
        <v>772</v>
      </c>
      <c r="B4" s="107" t="s">
        <v>58</v>
      </c>
      <c r="C4" s="107" t="s">
        <v>103</v>
      </c>
      <c r="D4" s="23" t="s">
        <v>104</v>
      </c>
    </row>
    <row r="5" ht="19.9" customHeight="1" spans="1:4">
      <c r="A5" s="98" t="s">
        <v>798</v>
      </c>
      <c r="B5" s="98"/>
      <c r="C5" s="92"/>
      <c r="D5" s="99"/>
    </row>
    <row r="6" ht="19.9" customHeight="1" spans="1:4">
      <c r="A6" s="98" t="s">
        <v>799</v>
      </c>
      <c r="B6" s="98"/>
      <c r="C6" s="92"/>
      <c r="D6" s="99"/>
    </row>
    <row r="7" ht="19.9" customHeight="1" spans="1:4">
      <c r="A7" s="98" t="s">
        <v>800</v>
      </c>
      <c r="B7" s="98"/>
      <c r="C7" s="92"/>
      <c r="D7" s="99"/>
    </row>
    <row r="8" ht="19.9" customHeight="1" spans="1:4">
      <c r="A8" s="98" t="s">
        <v>801</v>
      </c>
      <c r="B8" s="92">
        <v>10075</v>
      </c>
      <c r="C8" s="92">
        <v>16064</v>
      </c>
      <c r="D8" s="99">
        <f>+B8/C8</f>
        <v>0.627</v>
      </c>
    </row>
    <row r="9" ht="19.9" customHeight="1" spans="1:4">
      <c r="A9" s="98" t="s">
        <v>802</v>
      </c>
      <c r="B9" s="98"/>
      <c r="C9" s="92"/>
      <c r="D9" s="99"/>
    </row>
    <row r="10" ht="19.9" customHeight="1" spans="1:4">
      <c r="A10" s="98" t="s">
        <v>803</v>
      </c>
      <c r="B10" s="98"/>
      <c r="C10" s="92"/>
      <c r="D10" s="99"/>
    </row>
    <row r="11" ht="19.9" customHeight="1" spans="1:4">
      <c r="A11" s="98" t="s">
        <v>804</v>
      </c>
      <c r="B11" s="98"/>
      <c r="C11" s="92"/>
      <c r="D11" s="99"/>
    </row>
    <row r="12" ht="19.9" customHeight="1" spans="1:4">
      <c r="A12" s="98" t="s">
        <v>805</v>
      </c>
      <c r="B12" s="98"/>
      <c r="C12" s="92"/>
      <c r="D12" s="99"/>
    </row>
    <row r="13" ht="19.9" customHeight="1" spans="1:4">
      <c r="A13" s="98" t="s">
        <v>806</v>
      </c>
      <c r="B13" s="150">
        <v>482</v>
      </c>
      <c r="C13" s="92">
        <v>804</v>
      </c>
      <c r="D13" s="99">
        <f>+B13/C13</f>
        <v>0.6</v>
      </c>
    </row>
    <row r="14" ht="19.9" customHeight="1" spans="1:4">
      <c r="A14" s="98" t="s">
        <v>807</v>
      </c>
      <c r="B14" s="150">
        <v>26750</v>
      </c>
      <c r="C14" s="92">
        <v>18635</v>
      </c>
      <c r="D14" s="99">
        <f>+B14/C14</f>
        <v>1.435</v>
      </c>
    </row>
    <row r="15" ht="19.9" customHeight="1" spans="1:4">
      <c r="A15" s="98" t="s">
        <v>808</v>
      </c>
      <c r="B15" s="150"/>
      <c r="C15" s="92"/>
      <c r="D15" s="99"/>
    </row>
    <row r="16" ht="19.9" customHeight="1" spans="1:4">
      <c r="A16" s="96" t="s">
        <v>809</v>
      </c>
      <c r="B16" s="92">
        <f>SUM(B5:B15)</f>
        <v>37307</v>
      </c>
      <c r="C16" s="92">
        <f>SUM(C5:C15)</f>
        <v>35503</v>
      </c>
      <c r="D16" s="99">
        <f>+B16/C16</f>
        <v>1.051</v>
      </c>
    </row>
    <row r="17" ht="19.9" customHeight="1" spans="1:4">
      <c r="A17" s="149" t="s">
        <v>131</v>
      </c>
      <c r="B17" s="151">
        <v>2500</v>
      </c>
      <c r="C17" s="151">
        <f>23500+1587</f>
        <v>25087</v>
      </c>
      <c r="D17" s="99">
        <f>+B17/C17</f>
        <v>0.1</v>
      </c>
    </row>
    <row r="18" ht="19.9" customHeight="1" spans="1:4">
      <c r="A18" s="149" t="s">
        <v>132</v>
      </c>
      <c r="B18" s="151">
        <f>B19+B20+B21+B22+B23</f>
        <v>42275</v>
      </c>
      <c r="C18" s="151">
        <f>C19+C20+C21+C22+C23</f>
        <v>22774</v>
      </c>
      <c r="D18" s="99">
        <f>+B18/C18</f>
        <v>1.856</v>
      </c>
    </row>
    <row r="19" ht="19.9" customHeight="1" spans="1:4">
      <c r="A19" s="105" t="s">
        <v>810</v>
      </c>
      <c r="B19" s="152"/>
      <c r="C19" s="92"/>
      <c r="D19" s="99"/>
    </row>
    <row r="20" ht="19.9" customHeight="1" spans="1:4">
      <c r="A20" s="105" t="s">
        <v>811</v>
      </c>
      <c r="B20" s="153">
        <v>7275</v>
      </c>
      <c r="C20" s="92">
        <v>2274</v>
      </c>
      <c r="D20" s="99">
        <f>+B20/C20</f>
        <v>3.199</v>
      </c>
    </row>
    <row r="21" ht="19.9" customHeight="1" spans="1:4">
      <c r="A21" s="105" t="s">
        <v>696</v>
      </c>
      <c r="B21" s="153">
        <v>35000</v>
      </c>
      <c r="C21" s="92">
        <v>20500</v>
      </c>
      <c r="D21" s="99">
        <f>+B21/C21</f>
        <v>1.707</v>
      </c>
    </row>
    <row r="22" ht="19.9" customHeight="1" spans="1:4">
      <c r="A22" s="105" t="s">
        <v>812</v>
      </c>
      <c r="B22" s="105"/>
      <c r="C22" s="92"/>
      <c r="D22" s="99"/>
    </row>
    <row r="23" ht="19.9" customHeight="1" spans="1:4">
      <c r="A23" s="105" t="s">
        <v>813</v>
      </c>
      <c r="B23" s="105"/>
      <c r="C23" s="92"/>
      <c r="D23" s="99"/>
    </row>
    <row r="24" ht="19.9" customHeight="1" spans="1:4">
      <c r="A24" s="96" t="s">
        <v>146</v>
      </c>
      <c r="B24" s="92">
        <f>+B16+B17+B18</f>
        <v>82082</v>
      </c>
      <c r="C24" s="92">
        <f>+C16+C17+C18</f>
        <v>83364</v>
      </c>
      <c r="D24" s="99">
        <f>+B24/C24</f>
        <v>0.985</v>
      </c>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0"/>
    <pageSetUpPr fitToPage="1"/>
  </sheetPr>
  <dimension ref="A1:D28"/>
  <sheetViews>
    <sheetView workbookViewId="0">
      <selection activeCell="H26" sqref="H26"/>
    </sheetView>
  </sheetViews>
  <sheetFormatPr defaultColWidth="9" defaultRowHeight="14.25" outlineLevelCol="3"/>
  <cols>
    <col min="1" max="1" width="41.625" customWidth="1"/>
    <col min="2" max="2" width="14.625" customWidth="1"/>
    <col min="3" max="3" width="13" customWidth="1"/>
    <col min="4" max="4" width="15.625" customWidth="1"/>
  </cols>
  <sheetData>
    <row r="1" ht="22.15" customHeight="1" spans="1:1">
      <c r="A1" s="14" t="s">
        <v>814</v>
      </c>
    </row>
    <row r="2" ht="27" customHeight="1" spans="1:4">
      <c r="A2" s="86" t="s">
        <v>815</v>
      </c>
      <c r="B2" s="86"/>
      <c r="C2" s="86"/>
      <c r="D2" s="86"/>
    </row>
    <row r="3" spans="1:4">
      <c r="A3" s="87"/>
      <c r="B3" s="88"/>
      <c r="C3" s="88"/>
      <c r="D3" s="143" t="s">
        <v>703</v>
      </c>
    </row>
    <row r="4" ht="46.15" customHeight="1" spans="1:4">
      <c r="A4" s="96" t="s">
        <v>772</v>
      </c>
      <c r="B4" s="144" t="s">
        <v>58</v>
      </c>
      <c r="C4" s="23" t="s">
        <v>59</v>
      </c>
      <c r="D4" s="23" t="s">
        <v>60</v>
      </c>
    </row>
    <row r="5" ht="18.75" customHeight="1" spans="1:4">
      <c r="A5" s="145" t="s">
        <v>773</v>
      </c>
      <c r="B5" s="146">
        <f>B6</f>
        <v>82000</v>
      </c>
      <c r="C5" s="146">
        <f>C6</f>
        <v>54706</v>
      </c>
      <c r="D5" s="147">
        <f>+B5/C5</f>
        <v>1.499</v>
      </c>
    </row>
    <row r="6" ht="18.75" customHeight="1" spans="1:4">
      <c r="A6" s="97" t="s">
        <v>774</v>
      </c>
      <c r="B6" s="146">
        <f>SUM(B7:B19)</f>
        <v>82000</v>
      </c>
      <c r="C6" s="146">
        <f>SUM(C7:C19)</f>
        <v>54706</v>
      </c>
      <c r="D6" s="147">
        <f>+B6/C6</f>
        <v>1.499</v>
      </c>
    </row>
    <row r="7" ht="17.45" customHeight="1" spans="1:4">
      <c r="A7" s="148" t="s">
        <v>775</v>
      </c>
      <c r="B7" s="92"/>
      <c r="C7" s="92"/>
      <c r="D7" s="147"/>
    </row>
    <row r="8" ht="17.45" customHeight="1" spans="1:4">
      <c r="A8" s="148" t="s">
        <v>776</v>
      </c>
      <c r="B8" s="92"/>
      <c r="C8" s="92"/>
      <c r="D8" s="147"/>
    </row>
    <row r="9" ht="17.45" customHeight="1" spans="1:4">
      <c r="A9" s="148" t="s">
        <v>777</v>
      </c>
      <c r="B9" s="92"/>
      <c r="C9" s="92"/>
      <c r="D9" s="147"/>
    </row>
    <row r="10" ht="17.45" customHeight="1" spans="1:4">
      <c r="A10" s="148" t="s">
        <v>778</v>
      </c>
      <c r="B10" s="92"/>
      <c r="C10" s="92"/>
      <c r="D10" s="147"/>
    </row>
    <row r="11" ht="17.45" customHeight="1" spans="1:4">
      <c r="A11" s="148" t="s">
        <v>779</v>
      </c>
      <c r="B11" s="92">
        <v>80000</v>
      </c>
      <c r="C11" s="92">
        <v>50083</v>
      </c>
      <c r="D11" s="147">
        <f>+B11/C11</f>
        <v>1.597</v>
      </c>
    </row>
    <row r="12" ht="17.45" customHeight="1" spans="1:4">
      <c r="A12" s="148" t="s">
        <v>780</v>
      </c>
      <c r="B12" s="92"/>
      <c r="C12" s="92"/>
      <c r="D12" s="147"/>
    </row>
    <row r="13" ht="17.45" customHeight="1" spans="1:4">
      <c r="A13" s="148" t="s">
        <v>781</v>
      </c>
      <c r="B13" s="92">
        <v>400</v>
      </c>
      <c r="C13" s="92">
        <v>377</v>
      </c>
      <c r="D13" s="147">
        <f>+B13/C13</f>
        <v>1.061</v>
      </c>
    </row>
    <row r="14" ht="17.45" customHeight="1" spans="1:4">
      <c r="A14" s="148" t="s">
        <v>782</v>
      </c>
      <c r="B14" s="92">
        <v>1100</v>
      </c>
      <c r="C14" s="92">
        <v>1412</v>
      </c>
      <c r="D14" s="147">
        <f>+B14/C14</f>
        <v>0.779</v>
      </c>
    </row>
    <row r="15" ht="17.45" customHeight="1" spans="1:4">
      <c r="A15" s="148" t="s">
        <v>783</v>
      </c>
      <c r="B15" s="92"/>
      <c r="C15" s="92"/>
      <c r="D15" s="147"/>
    </row>
    <row r="16" ht="17.45" customHeight="1" spans="1:4">
      <c r="A16" s="148" t="s">
        <v>784</v>
      </c>
      <c r="B16" s="92"/>
      <c r="C16" s="92"/>
      <c r="D16" s="147"/>
    </row>
    <row r="17" ht="17.45" customHeight="1" spans="1:4">
      <c r="A17" s="148" t="s">
        <v>785</v>
      </c>
      <c r="B17" s="92">
        <v>500</v>
      </c>
      <c r="C17" s="92">
        <v>2834</v>
      </c>
      <c r="D17" s="147">
        <f>+B17/C17</f>
        <v>0.176</v>
      </c>
    </row>
    <row r="18" ht="17.45" customHeight="1" spans="1:4">
      <c r="A18" s="148" t="s">
        <v>786</v>
      </c>
      <c r="B18" s="92"/>
      <c r="C18" s="92"/>
      <c r="D18" s="147"/>
    </row>
    <row r="19" ht="17.45" customHeight="1" spans="1:4">
      <c r="A19" s="148" t="s">
        <v>787</v>
      </c>
      <c r="B19" s="92"/>
      <c r="C19" s="92"/>
      <c r="D19" s="147"/>
    </row>
    <row r="20" ht="17.45" customHeight="1" spans="1:4">
      <c r="A20" s="96" t="s">
        <v>788</v>
      </c>
      <c r="B20" s="92">
        <f>SUM(B7:B19)</f>
        <v>82000</v>
      </c>
      <c r="C20" s="92">
        <f>SUM(C7:C19)</f>
        <v>54706</v>
      </c>
      <c r="D20" s="147">
        <f>+B20/C20</f>
        <v>1.499</v>
      </c>
    </row>
    <row r="21" ht="17.45" customHeight="1" spans="1:4">
      <c r="A21" s="149" t="s">
        <v>789</v>
      </c>
      <c r="B21" s="92">
        <v>0</v>
      </c>
      <c r="C21" s="92">
        <v>0</v>
      </c>
      <c r="D21" s="147"/>
    </row>
    <row r="22" ht="17.45" customHeight="1" spans="1:4">
      <c r="A22" s="149" t="s">
        <v>790</v>
      </c>
      <c r="B22" s="92">
        <f>B23+B24+B25+B26+B27</f>
        <v>82</v>
      </c>
      <c r="C22" s="92">
        <f>C23+C24+C25+C26+C27</f>
        <v>529721</v>
      </c>
      <c r="D22" s="147">
        <f>+B22/C22</f>
        <v>0</v>
      </c>
    </row>
    <row r="23" ht="17.45" customHeight="1" spans="1:4">
      <c r="A23" s="97" t="s">
        <v>791</v>
      </c>
      <c r="B23" s="92">
        <v>82</v>
      </c>
      <c r="C23" s="92">
        <v>13036</v>
      </c>
      <c r="D23" s="147">
        <f>+B23/C23</f>
        <v>0.006</v>
      </c>
    </row>
    <row r="24" ht="17.45" customHeight="1" spans="1:4">
      <c r="A24" s="97" t="s">
        <v>792</v>
      </c>
      <c r="B24" s="92"/>
      <c r="C24" s="92"/>
      <c r="D24" s="147"/>
    </row>
    <row r="25" ht="17.45" customHeight="1" spans="1:4">
      <c r="A25" s="97" t="s">
        <v>793</v>
      </c>
      <c r="B25" s="92">
        <v>0</v>
      </c>
      <c r="C25" s="92">
        <v>136538</v>
      </c>
      <c r="D25" s="147">
        <f>+B25/C25</f>
        <v>0</v>
      </c>
    </row>
    <row r="26" ht="17.45" customHeight="1" spans="1:4">
      <c r="A26" s="98" t="s">
        <v>794</v>
      </c>
      <c r="B26" s="92">
        <v>0</v>
      </c>
      <c r="C26" s="92">
        <v>18455</v>
      </c>
      <c r="D26" s="147">
        <f>+B26/C26</f>
        <v>0</v>
      </c>
    </row>
    <row r="27" ht="17.45" customHeight="1" spans="1:4">
      <c r="A27" s="98" t="s">
        <v>795</v>
      </c>
      <c r="B27" s="92">
        <v>0</v>
      </c>
      <c r="C27" s="92">
        <v>361692</v>
      </c>
      <c r="D27" s="147">
        <f>+B27/C27</f>
        <v>0</v>
      </c>
    </row>
    <row r="28" ht="17.45" customHeight="1" spans="1:4">
      <c r="A28" s="96" t="s">
        <v>99</v>
      </c>
      <c r="B28" s="92">
        <f>B5+B21+B22</f>
        <v>82082</v>
      </c>
      <c r="C28" s="92">
        <f>C5+C21+C22</f>
        <v>584427</v>
      </c>
      <c r="D28" s="147">
        <f>+B28/C28</f>
        <v>0.14</v>
      </c>
    </row>
  </sheetData>
  <mergeCells count="1">
    <mergeCell ref="A2:D2"/>
  </mergeCells>
  <pageMargins left="0.707638888888889" right="0.707638888888889" top="0.747916666666667" bottom="0.747916666666667" header="0.313888888888889" footer="0.313888888888889"/>
  <pageSetup paperSize="9" scale="96"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D50"/>
  <sheetViews>
    <sheetView topLeftCell="A21" workbookViewId="0">
      <selection activeCell="G44" sqref="G44"/>
    </sheetView>
  </sheetViews>
  <sheetFormatPr defaultColWidth="9" defaultRowHeight="14.25" outlineLevelCol="3"/>
  <cols>
    <col min="1" max="1" width="51" customWidth="1"/>
    <col min="2" max="2" width="18.25" customWidth="1"/>
    <col min="3" max="3" width="14.25" style="118" customWidth="1"/>
    <col min="4" max="4" width="15" customWidth="1"/>
  </cols>
  <sheetData>
    <row r="1" ht="19.15" customHeight="1" spans="1:4">
      <c r="A1" s="119" t="s">
        <v>816</v>
      </c>
      <c r="B1" s="119"/>
      <c r="C1" s="120"/>
      <c r="D1" s="121"/>
    </row>
    <row r="2" ht="23.45" customHeight="1" spans="1:4">
      <c r="A2" s="122" t="s">
        <v>817</v>
      </c>
      <c r="B2" s="122"/>
      <c r="C2" s="123"/>
      <c r="D2" s="122"/>
    </row>
    <row r="3" ht="17.45" customHeight="1" spans="1:4">
      <c r="A3" s="124"/>
      <c r="B3" s="124"/>
      <c r="C3" s="125"/>
      <c r="D3" s="126" t="s">
        <v>703</v>
      </c>
    </row>
    <row r="4" ht="27" spans="1:4">
      <c r="A4" s="127" t="s">
        <v>772</v>
      </c>
      <c r="B4" s="128" t="s">
        <v>58</v>
      </c>
      <c r="C4" s="129" t="s">
        <v>103</v>
      </c>
      <c r="D4" s="130" t="s">
        <v>104</v>
      </c>
    </row>
    <row r="5" ht="19.15" customHeight="1" spans="1:4">
      <c r="A5" s="106" t="s">
        <v>327</v>
      </c>
      <c r="B5" s="106">
        <v>0</v>
      </c>
      <c r="C5" s="131"/>
      <c r="D5" s="132"/>
    </row>
    <row r="6" ht="19.15" customHeight="1" spans="1:4">
      <c r="A6" s="106" t="s">
        <v>818</v>
      </c>
      <c r="B6" s="106">
        <v>0</v>
      </c>
      <c r="C6" s="131"/>
      <c r="D6" s="132"/>
    </row>
    <row r="7" ht="19.15" customHeight="1" spans="1:4">
      <c r="A7" s="106" t="s">
        <v>819</v>
      </c>
      <c r="B7" s="106">
        <v>0</v>
      </c>
      <c r="C7" s="131"/>
      <c r="D7" s="132"/>
    </row>
    <row r="8" ht="19.15" customHeight="1" spans="1:4">
      <c r="A8" s="106" t="s">
        <v>350</v>
      </c>
      <c r="B8" s="106">
        <v>0</v>
      </c>
      <c r="C8" s="131"/>
      <c r="D8" s="132"/>
    </row>
    <row r="9" ht="19.15" customHeight="1" spans="1:4">
      <c r="A9" s="133" t="s">
        <v>820</v>
      </c>
      <c r="B9" s="133">
        <v>0</v>
      </c>
      <c r="C9" s="134"/>
      <c r="D9" s="132"/>
    </row>
    <row r="10" ht="19.15" customHeight="1" spans="1:4">
      <c r="A10" s="106" t="s">
        <v>821</v>
      </c>
      <c r="B10" s="106">
        <v>0</v>
      </c>
      <c r="C10" s="131"/>
      <c r="D10" s="132"/>
    </row>
    <row r="11" ht="19.15" customHeight="1" spans="1:4">
      <c r="A11" s="133" t="s">
        <v>478</v>
      </c>
      <c r="B11" s="133">
        <f>B12+B20+B22+B24+B28</f>
        <v>10075</v>
      </c>
      <c r="C11" s="133">
        <f>C12+C20+C22+C24+C28</f>
        <v>16064</v>
      </c>
      <c r="D11" s="132">
        <f>B11/C11</f>
        <v>0.627</v>
      </c>
    </row>
    <row r="12" ht="19.15" customHeight="1" spans="1:4">
      <c r="A12" s="106" t="s">
        <v>822</v>
      </c>
      <c r="B12" s="133">
        <f>SUM(B13:B19)</f>
        <v>8475</v>
      </c>
      <c r="C12" s="131">
        <f>C13+C14+C15+C17+C18+C19</f>
        <v>13504</v>
      </c>
      <c r="D12" s="132">
        <f>B12/C12</f>
        <v>0.628</v>
      </c>
    </row>
    <row r="13" ht="19.15" customHeight="1" spans="1:4">
      <c r="A13" s="133" t="s">
        <v>823</v>
      </c>
      <c r="B13" s="133">
        <v>2700</v>
      </c>
      <c r="C13" s="134">
        <v>2900</v>
      </c>
      <c r="D13" s="132">
        <f>B13/C13</f>
        <v>0.931</v>
      </c>
    </row>
    <row r="14" ht="19.15" customHeight="1" spans="1:4">
      <c r="A14" s="106" t="s">
        <v>824</v>
      </c>
      <c r="B14" s="133">
        <v>512</v>
      </c>
      <c r="C14" s="131">
        <v>512</v>
      </c>
      <c r="D14" s="132">
        <f>B14/C14</f>
        <v>1</v>
      </c>
    </row>
    <row r="15" ht="19.15" customHeight="1" spans="1:4">
      <c r="A15" s="133" t="s">
        <v>825</v>
      </c>
      <c r="B15" s="133">
        <v>0</v>
      </c>
      <c r="C15" s="134">
        <v>0</v>
      </c>
      <c r="D15" s="132"/>
    </row>
    <row r="16" ht="19.15" customHeight="1" spans="1:4">
      <c r="A16" s="133" t="s">
        <v>826</v>
      </c>
      <c r="B16" s="133">
        <v>500</v>
      </c>
      <c r="C16" s="134">
        <v>0</v>
      </c>
      <c r="D16" s="132" t="e">
        <f>B16/C16</f>
        <v>#DIV/0!</v>
      </c>
    </row>
    <row r="17" ht="19.15" customHeight="1" spans="1:4">
      <c r="A17" s="133" t="s">
        <v>827</v>
      </c>
      <c r="B17" s="133">
        <v>632</v>
      </c>
      <c r="C17" s="134">
        <v>867</v>
      </c>
      <c r="D17" s="132">
        <f t="shared" ref="D17:D50" si="0">B17/C17</f>
        <v>0.729</v>
      </c>
    </row>
    <row r="18" ht="19.15" customHeight="1" spans="1:4">
      <c r="A18" s="133" t="s">
        <v>828</v>
      </c>
      <c r="B18" s="133">
        <v>1285</v>
      </c>
      <c r="C18" s="134">
        <v>623</v>
      </c>
      <c r="D18" s="132">
        <f t="shared" si="0"/>
        <v>2.063</v>
      </c>
    </row>
    <row r="19" ht="19.15" customHeight="1" spans="1:4">
      <c r="A19" s="106" t="s">
        <v>829</v>
      </c>
      <c r="B19" s="133">
        <v>2846</v>
      </c>
      <c r="C19" s="131">
        <v>8602</v>
      </c>
      <c r="D19" s="132">
        <f t="shared" si="0"/>
        <v>0.331</v>
      </c>
    </row>
    <row r="20" ht="19.15" customHeight="1" spans="1:4">
      <c r="A20" s="133" t="s">
        <v>830</v>
      </c>
      <c r="B20" s="133">
        <f>SUM(B21)</f>
        <v>0</v>
      </c>
      <c r="C20" s="133">
        <f>SUM(C21)</f>
        <v>900</v>
      </c>
      <c r="D20" s="132">
        <f t="shared" si="0"/>
        <v>0</v>
      </c>
    </row>
    <row r="21" ht="19.15" customHeight="1" spans="1:4">
      <c r="A21" s="106" t="s">
        <v>831</v>
      </c>
      <c r="B21" s="133">
        <v>0</v>
      </c>
      <c r="C21" s="131">
        <v>900</v>
      </c>
      <c r="D21" s="132">
        <f t="shared" si="0"/>
        <v>0</v>
      </c>
    </row>
    <row r="22" ht="19.15" customHeight="1" spans="1:4">
      <c r="A22" s="133" t="s">
        <v>832</v>
      </c>
      <c r="B22" s="133">
        <f>SUM(B23)</f>
        <v>0</v>
      </c>
      <c r="C22" s="134">
        <v>200</v>
      </c>
      <c r="D22" s="132">
        <f t="shared" si="0"/>
        <v>0</v>
      </c>
    </row>
    <row r="23" ht="19.15" customHeight="1" spans="1:4">
      <c r="A23" s="106" t="s">
        <v>833</v>
      </c>
      <c r="B23" s="133">
        <v>0</v>
      </c>
      <c r="C23" s="131">
        <v>200</v>
      </c>
      <c r="D23" s="132">
        <f t="shared" si="0"/>
        <v>0</v>
      </c>
    </row>
    <row r="24" ht="19.15" customHeight="1" spans="1:4">
      <c r="A24" s="133" t="s">
        <v>834</v>
      </c>
      <c r="B24" s="133">
        <f>SUM(B25:B27)</f>
        <v>1100</v>
      </c>
      <c r="C24" s="133">
        <f>SUM(C25:C27)</f>
        <v>600</v>
      </c>
      <c r="D24" s="132">
        <f t="shared" si="0"/>
        <v>1.833</v>
      </c>
    </row>
    <row r="25" ht="19.15" customHeight="1" spans="1:4">
      <c r="A25" s="106" t="s">
        <v>835</v>
      </c>
      <c r="B25" s="133">
        <v>0</v>
      </c>
      <c r="C25" s="131">
        <v>0</v>
      </c>
      <c r="D25" s="132"/>
    </row>
    <row r="26" ht="19.15" customHeight="1" spans="1:4">
      <c r="A26" s="133" t="s">
        <v>836</v>
      </c>
      <c r="B26" s="133">
        <v>500</v>
      </c>
      <c r="C26" s="134">
        <v>35</v>
      </c>
      <c r="D26" s="132">
        <f t="shared" si="0"/>
        <v>14.286</v>
      </c>
    </row>
    <row r="27" ht="19.15" customHeight="1" spans="1:4">
      <c r="A27" s="106" t="s">
        <v>837</v>
      </c>
      <c r="B27" s="133">
        <v>600</v>
      </c>
      <c r="C27" s="131">
        <v>565</v>
      </c>
      <c r="D27" s="132">
        <f t="shared" si="0"/>
        <v>1.062</v>
      </c>
    </row>
    <row r="28" ht="19.15" customHeight="1" spans="1:4">
      <c r="A28" s="133" t="s">
        <v>838</v>
      </c>
      <c r="B28" s="133">
        <f>SUM(B29:B31)</f>
        <v>500</v>
      </c>
      <c r="C28" s="133">
        <f>SUM(C29:C31)</f>
        <v>860</v>
      </c>
      <c r="D28" s="132">
        <f t="shared" si="0"/>
        <v>0.581</v>
      </c>
    </row>
    <row r="29" ht="19.15" customHeight="1" spans="1:4">
      <c r="A29" s="106" t="s">
        <v>839</v>
      </c>
      <c r="B29" s="133">
        <v>60</v>
      </c>
      <c r="C29" s="131">
        <v>60</v>
      </c>
      <c r="D29" s="132">
        <f t="shared" si="0"/>
        <v>1</v>
      </c>
    </row>
    <row r="30" ht="19.15" customHeight="1" spans="1:4">
      <c r="A30" s="133" t="s">
        <v>840</v>
      </c>
      <c r="B30" s="133"/>
      <c r="C30" s="134"/>
      <c r="D30" s="132"/>
    </row>
    <row r="31" ht="19.15" customHeight="1" spans="1:4">
      <c r="A31" s="133" t="s">
        <v>841</v>
      </c>
      <c r="B31" s="133">
        <v>440</v>
      </c>
      <c r="C31" s="134">
        <v>800</v>
      </c>
      <c r="D31" s="132">
        <f t="shared" si="0"/>
        <v>0.55</v>
      </c>
    </row>
    <row r="32" ht="19.15" customHeight="1" spans="1:4">
      <c r="A32" s="106" t="s">
        <v>616</v>
      </c>
      <c r="B32" s="133">
        <f>B33</f>
        <v>482</v>
      </c>
      <c r="C32" s="133">
        <f>C33</f>
        <v>804</v>
      </c>
      <c r="D32" s="132">
        <f t="shared" si="0"/>
        <v>0.6</v>
      </c>
    </row>
    <row r="33" ht="19.15" customHeight="1" spans="1:4">
      <c r="A33" s="133" t="s">
        <v>842</v>
      </c>
      <c r="B33" s="133">
        <f>SUM(B34:B38)</f>
        <v>482</v>
      </c>
      <c r="C33" s="133">
        <f>SUM(C34:C38)</f>
        <v>804</v>
      </c>
      <c r="D33" s="132">
        <f t="shared" si="0"/>
        <v>0.6</v>
      </c>
    </row>
    <row r="34" ht="19.15" customHeight="1" spans="1:4">
      <c r="A34" s="133" t="s">
        <v>843</v>
      </c>
      <c r="B34" s="133">
        <v>203</v>
      </c>
      <c r="C34" s="134">
        <v>234</v>
      </c>
      <c r="D34" s="132">
        <f t="shared" si="0"/>
        <v>0.868</v>
      </c>
    </row>
    <row r="35" ht="19.15" customHeight="1" spans="1:4">
      <c r="A35" s="133" t="s">
        <v>844</v>
      </c>
      <c r="B35" s="133">
        <v>200</v>
      </c>
      <c r="C35" s="134">
        <v>570</v>
      </c>
      <c r="D35" s="132">
        <f t="shared" si="0"/>
        <v>0.351</v>
      </c>
    </row>
    <row r="36" ht="19.15" customHeight="1" spans="1:4">
      <c r="A36" s="133" t="s">
        <v>845</v>
      </c>
      <c r="B36" s="133">
        <v>0</v>
      </c>
      <c r="C36" s="134">
        <v>0</v>
      </c>
      <c r="D36" s="132"/>
    </row>
    <row r="37" ht="19.15" customHeight="1" spans="1:4">
      <c r="A37" s="133" t="s">
        <v>846</v>
      </c>
      <c r="B37" s="133">
        <v>79</v>
      </c>
      <c r="C37" s="134">
        <v>0</v>
      </c>
      <c r="D37" s="132"/>
    </row>
    <row r="38" ht="19.15" customHeight="1" spans="1:4">
      <c r="A38" s="133" t="s">
        <v>847</v>
      </c>
      <c r="B38" s="133">
        <v>0</v>
      </c>
      <c r="C38" s="134">
        <v>0</v>
      </c>
      <c r="D38" s="132"/>
    </row>
    <row r="39" ht="19.15" customHeight="1" spans="1:4">
      <c r="A39" s="133" t="s">
        <v>619</v>
      </c>
      <c r="B39" s="133">
        <f>SUM(B40)</f>
        <v>26750</v>
      </c>
      <c r="C39" s="133">
        <f>SUM(C40)</f>
        <v>18635</v>
      </c>
      <c r="D39" s="132">
        <f t="shared" si="0"/>
        <v>1.435</v>
      </c>
    </row>
    <row r="40" ht="19.15" customHeight="1" spans="1:4">
      <c r="A40" s="133" t="s">
        <v>848</v>
      </c>
      <c r="B40" s="133">
        <f>SUM(B41)</f>
        <v>26750</v>
      </c>
      <c r="C40" s="133">
        <f>SUM(C41)</f>
        <v>18635</v>
      </c>
      <c r="D40" s="132">
        <f t="shared" si="0"/>
        <v>1.435</v>
      </c>
    </row>
    <row r="41" ht="19.15" customHeight="1" spans="1:4">
      <c r="A41" s="133" t="s">
        <v>849</v>
      </c>
      <c r="B41" s="133">
        <v>26750</v>
      </c>
      <c r="C41" s="134">
        <v>18635</v>
      </c>
      <c r="D41" s="132">
        <f t="shared" si="0"/>
        <v>1.435</v>
      </c>
    </row>
    <row r="42" ht="19.15" customHeight="1" spans="1:4">
      <c r="A42" s="127" t="s">
        <v>809</v>
      </c>
      <c r="B42" s="133">
        <f>B39+B33+B28+B24+B22+B20+B12</f>
        <v>37307</v>
      </c>
      <c r="C42" s="135">
        <f>C39+C33+C28+C24+C22+C20+C12</f>
        <v>35503</v>
      </c>
      <c r="D42" s="132">
        <f t="shared" si="0"/>
        <v>1.051</v>
      </c>
    </row>
    <row r="43" ht="19.15" customHeight="1" spans="1:4">
      <c r="A43" s="136" t="s">
        <v>131</v>
      </c>
      <c r="B43" s="137">
        <v>2500</v>
      </c>
      <c r="C43" s="138">
        <v>25087</v>
      </c>
      <c r="D43" s="132">
        <f t="shared" si="0"/>
        <v>0.1</v>
      </c>
    </row>
    <row r="44" ht="19.15" customHeight="1" spans="1:4">
      <c r="A44" s="136" t="s">
        <v>132</v>
      </c>
      <c r="B44" s="133">
        <f>SUM(B45:B49)</f>
        <v>42275</v>
      </c>
      <c r="C44" s="133">
        <f>SUM(C45:C49)</f>
        <v>22774</v>
      </c>
      <c r="D44" s="132">
        <f t="shared" si="0"/>
        <v>1.856</v>
      </c>
    </row>
    <row r="45" ht="19.15" customHeight="1" spans="1:4">
      <c r="A45" s="139" t="s">
        <v>810</v>
      </c>
      <c r="B45" s="133"/>
      <c r="C45" s="140"/>
      <c r="D45" s="132"/>
    </row>
    <row r="46" spans="1:4">
      <c r="A46" s="139" t="s">
        <v>811</v>
      </c>
      <c r="B46" s="133">
        <v>7275</v>
      </c>
      <c r="C46" s="141">
        <v>2274</v>
      </c>
      <c r="D46" s="132">
        <f>B46/C46</f>
        <v>3.199</v>
      </c>
    </row>
    <row r="47" spans="1:4">
      <c r="A47" s="139" t="s">
        <v>696</v>
      </c>
      <c r="B47" s="133">
        <v>35000</v>
      </c>
      <c r="C47" s="141">
        <v>20500</v>
      </c>
      <c r="D47" s="132">
        <f>B47/C47</f>
        <v>1.707</v>
      </c>
    </row>
    <row r="48" spans="1:4">
      <c r="A48" s="139" t="s">
        <v>812</v>
      </c>
      <c r="B48" s="133"/>
      <c r="C48" s="140"/>
      <c r="D48" s="132"/>
    </row>
    <row r="49" spans="1:4">
      <c r="A49" s="139" t="s">
        <v>813</v>
      </c>
      <c r="B49" s="133"/>
      <c r="C49" s="140"/>
      <c r="D49" s="132"/>
    </row>
    <row r="50" spans="1:4">
      <c r="A50" s="127" t="s">
        <v>146</v>
      </c>
      <c r="B50" s="133">
        <f>B42+B43+B44</f>
        <v>82082</v>
      </c>
      <c r="C50" s="142">
        <f>C42+C43+C44</f>
        <v>83364</v>
      </c>
      <c r="D50" s="132">
        <f t="shared" si="0"/>
        <v>0.985</v>
      </c>
    </row>
  </sheetData>
  <mergeCells count="1">
    <mergeCell ref="A2:D2"/>
  </mergeCells>
  <printOptions horizontalCentered="1"/>
  <pageMargins left="0.393055555555556" right="0.393055555555556" top="0.590277777777778" bottom="0.393055555555556" header="0.313888888888889" footer="0.313888888888889"/>
  <pageSetup paperSize="9" scale="7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pageSetUpPr fitToPage="1"/>
  </sheetPr>
  <dimension ref="A1:J17"/>
  <sheetViews>
    <sheetView workbookViewId="0">
      <selection activeCell="N14" sqref="N14"/>
    </sheetView>
  </sheetViews>
  <sheetFormatPr defaultColWidth="9" defaultRowHeight="14.25"/>
  <cols>
    <col min="1" max="1" width="23" customWidth="1"/>
    <col min="2" max="9" width="10.375" customWidth="1"/>
    <col min="10" max="10" width="15.125" customWidth="1"/>
  </cols>
  <sheetData>
    <row r="1" ht="18.6" customHeight="1" spans="1:1">
      <c r="A1" s="14" t="s">
        <v>850</v>
      </c>
    </row>
    <row r="2" ht="20.25" spans="1:10">
      <c r="A2" s="86" t="s">
        <v>851</v>
      </c>
      <c r="B2" s="86"/>
      <c r="C2" s="86"/>
      <c r="D2" s="86"/>
      <c r="E2" s="86"/>
      <c r="F2" s="86"/>
      <c r="G2" s="86"/>
      <c r="H2" s="86"/>
      <c r="I2" s="86"/>
      <c r="J2" s="86"/>
    </row>
    <row r="3" spans="1:10">
      <c r="A3" s="113"/>
      <c r="B3" s="113"/>
      <c r="C3" s="113"/>
      <c r="D3" s="113"/>
      <c r="E3" s="113"/>
      <c r="F3" s="113"/>
      <c r="G3" s="113"/>
      <c r="H3" s="113"/>
      <c r="J3" s="116" t="s">
        <v>703</v>
      </c>
    </row>
    <row r="4" ht="23.45" customHeight="1" spans="1:10">
      <c r="A4" s="114" t="s">
        <v>704</v>
      </c>
      <c r="B4" s="96" t="s">
        <v>752</v>
      </c>
      <c r="C4" s="96" t="s">
        <v>756</v>
      </c>
      <c r="D4" s="96" t="s">
        <v>756</v>
      </c>
      <c r="E4" s="96" t="s">
        <v>756</v>
      </c>
      <c r="F4" s="96" t="s">
        <v>756</v>
      </c>
      <c r="G4" s="96" t="s">
        <v>852</v>
      </c>
      <c r="H4" s="96" t="s">
        <v>852</v>
      </c>
      <c r="I4" s="96" t="s">
        <v>852</v>
      </c>
      <c r="J4" s="117" t="s">
        <v>757</v>
      </c>
    </row>
    <row r="5" ht="25.35" customHeight="1" spans="1:10">
      <c r="A5" s="98" t="s">
        <v>798</v>
      </c>
      <c r="B5" s="93">
        <v>0</v>
      </c>
      <c r="C5" s="93">
        <v>0</v>
      </c>
      <c r="D5" s="93">
        <v>0</v>
      </c>
      <c r="E5" s="93">
        <v>0</v>
      </c>
      <c r="F5" s="93">
        <v>0</v>
      </c>
      <c r="G5" s="93">
        <v>0</v>
      </c>
      <c r="H5" s="93">
        <v>0</v>
      </c>
      <c r="I5" s="93">
        <v>0</v>
      </c>
      <c r="J5" s="93">
        <v>0</v>
      </c>
    </row>
    <row r="6" ht="25.35" customHeight="1" spans="1:10">
      <c r="A6" s="98" t="s">
        <v>799</v>
      </c>
      <c r="B6" s="93">
        <v>0</v>
      </c>
      <c r="C6" s="93">
        <v>0</v>
      </c>
      <c r="D6" s="93">
        <v>0</v>
      </c>
      <c r="E6" s="93">
        <v>0</v>
      </c>
      <c r="F6" s="93">
        <v>0</v>
      </c>
      <c r="G6" s="93">
        <v>0</v>
      </c>
      <c r="H6" s="93">
        <v>0</v>
      </c>
      <c r="I6" s="93">
        <v>0</v>
      </c>
      <c r="J6" s="93">
        <v>0</v>
      </c>
    </row>
    <row r="7" ht="25.35" customHeight="1" spans="1:10">
      <c r="A7" s="98" t="s">
        <v>800</v>
      </c>
      <c r="B7" s="93">
        <v>0</v>
      </c>
      <c r="C7" s="93">
        <v>0</v>
      </c>
      <c r="D7" s="93">
        <v>0</v>
      </c>
      <c r="E7" s="93">
        <v>0</v>
      </c>
      <c r="F7" s="93">
        <v>0</v>
      </c>
      <c r="G7" s="93">
        <v>0</v>
      </c>
      <c r="H7" s="93">
        <v>0</v>
      </c>
      <c r="I7" s="93">
        <v>0</v>
      </c>
      <c r="J7" s="93">
        <v>0</v>
      </c>
    </row>
    <row r="8" ht="25.35" customHeight="1" spans="1:10">
      <c r="A8" s="98" t="s">
        <v>801</v>
      </c>
      <c r="B8" s="93">
        <v>0</v>
      </c>
      <c r="C8" s="93">
        <v>0</v>
      </c>
      <c r="D8" s="93">
        <v>0</v>
      </c>
      <c r="E8" s="93">
        <v>0</v>
      </c>
      <c r="F8" s="93">
        <v>0</v>
      </c>
      <c r="G8" s="93">
        <v>0</v>
      </c>
      <c r="H8" s="93">
        <v>0</v>
      </c>
      <c r="I8" s="93">
        <v>0</v>
      </c>
      <c r="J8" s="93">
        <v>0</v>
      </c>
    </row>
    <row r="9" ht="25.35" customHeight="1" spans="1:10">
      <c r="A9" s="98" t="s">
        <v>802</v>
      </c>
      <c r="B9" s="93">
        <v>0</v>
      </c>
      <c r="C9" s="93">
        <v>0</v>
      </c>
      <c r="D9" s="93">
        <v>0</v>
      </c>
      <c r="E9" s="93">
        <v>0</v>
      </c>
      <c r="F9" s="93">
        <v>0</v>
      </c>
      <c r="G9" s="93">
        <v>0</v>
      </c>
      <c r="H9" s="93">
        <v>0</v>
      </c>
      <c r="I9" s="93">
        <v>0</v>
      </c>
      <c r="J9" s="93">
        <v>0</v>
      </c>
    </row>
    <row r="10" ht="25.35" customHeight="1" spans="1:10">
      <c r="A10" s="98" t="s">
        <v>803</v>
      </c>
      <c r="B10" s="93">
        <v>0</v>
      </c>
      <c r="C10" s="93">
        <v>0</v>
      </c>
      <c r="D10" s="93">
        <v>0</v>
      </c>
      <c r="E10" s="93">
        <v>0</v>
      </c>
      <c r="F10" s="93">
        <v>0</v>
      </c>
      <c r="G10" s="93">
        <v>0</v>
      </c>
      <c r="H10" s="93">
        <v>0</v>
      </c>
      <c r="I10" s="93">
        <v>0</v>
      </c>
      <c r="J10" s="93">
        <v>0</v>
      </c>
    </row>
    <row r="11" ht="25.35" customHeight="1" spans="1:10">
      <c r="A11" s="98" t="s">
        <v>804</v>
      </c>
      <c r="B11" s="93">
        <v>0</v>
      </c>
      <c r="C11" s="93">
        <v>0</v>
      </c>
      <c r="D11" s="93">
        <v>0</v>
      </c>
      <c r="E11" s="93">
        <v>0</v>
      </c>
      <c r="F11" s="93">
        <v>0</v>
      </c>
      <c r="G11" s="93">
        <v>0</v>
      </c>
      <c r="H11" s="93">
        <v>0</v>
      </c>
      <c r="I11" s="93">
        <v>0</v>
      </c>
      <c r="J11" s="93">
        <v>0</v>
      </c>
    </row>
    <row r="12" ht="25.35" customHeight="1" spans="1:10">
      <c r="A12" s="98" t="s">
        <v>805</v>
      </c>
      <c r="B12" s="93">
        <v>0</v>
      </c>
      <c r="C12" s="93">
        <v>0</v>
      </c>
      <c r="D12" s="93">
        <v>0</v>
      </c>
      <c r="E12" s="93">
        <v>0</v>
      </c>
      <c r="F12" s="93">
        <v>0</v>
      </c>
      <c r="G12" s="93">
        <v>0</v>
      </c>
      <c r="H12" s="93">
        <v>0</v>
      </c>
      <c r="I12" s="93">
        <v>0</v>
      </c>
      <c r="J12" s="93">
        <v>0</v>
      </c>
    </row>
    <row r="13" ht="25.35" customHeight="1" spans="1:10">
      <c r="A13" s="98" t="s">
        <v>806</v>
      </c>
      <c r="B13" s="93">
        <v>0</v>
      </c>
      <c r="C13" s="93">
        <v>0</v>
      </c>
      <c r="D13" s="93">
        <v>0</v>
      </c>
      <c r="E13" s="93">
        <v>0</v>
      </c>
      <c r="F13" s="93">
        <v>0</v>
      </c>
      <c r="G13" s="93">
        <v>0</v>
      </c>
      <c r="H13" s="93">
        <v>0</v>
      </c>
      <c r="I13" s="93">
        <v>0</v>
      </c>
      <c r="J13" s="93">
        <v>0</v>
      </c>
    </row>
    <row r="14" ht="25.35" customHeight="1" spans="1:10">
      <c r="A14" s="98" t="s">
        <v>807</v>
      </c>
      <c r="B14" s="93">
        <v>0</v>
      </c>
      <c r="C14" s="93">
        <v>0</v>
      </c>
      <c r="D14" s="93">
        <v>0</v>
      </c>
      <c r="E14" s="93">
        <v>0</v>
      </c>
      <c r="F14" s="93">
        <v>0</v>
      </c>
      <c r="G14" s="93">
        <v>0</v>
      </c>
      <c r="H14" s="93">
        <v>0</v>
      </c>
      <c r="I14" s="93">
        <v>0</v>
      </c>
      <c r="J14" s="93">
        <v>0</v>
      </c>
    </row>
    <row r="15" ht="25.35" customHeight="1" spans="1:10">
      <c r="A15" s="98" t="s">
        <v>808</v>
      </c>
      <c r="B15" s="93">
        <v>0</v>
      </c>
      <c r="C15" s="93">
        <v>0</v>
      </c>
      <c r="D15" s="93">
        <v>0</v>
      </c>
      <c r="E15" s="93">
        <v>0</v>
      </c>
      <c r="F15" s="93">
        <v>0</v>
      </c>
      <c r="G15" s="93">
        <v>0</v>
      </c>
      <c r="H15" s="93">
        <v>0</v>
      </c>
      <c r="I15" s="93">
        <v>0</v>
      </c>
      <c r="J15" s="93">
        <v>0</v>
      </c>
    </row>
    <row r="16" s="112" customFormat="1" ht="25.35" customHeight="1" spans="1:10">
      <c r="A16" s="96" t="s">
        <v>752</v>
      </c>
      <c r="B16" s="93">
        <v>0</v>
      </c>
      <c r="C16" s="93">
        <v>0</v>
      </c>
      <c r="D16" s="93">
        <v>0</v>
      </c>
      <c r="E16" s="93">
        <v>0</v>
      </c>
      <c r="F16" s="93">
        <v>0</v>
      </c>
      <c r="G16" s="93">
        <v>0</v>
      </c>
      <c r="H16" s="93">
        <v>0</v>
      </c>
      <c r="I16" s="93">
        <v>0</v>
      </c>
      <c r="J16" s="93">
        <v>0</v>
      </c>
    </row>
    <row r="17" ht="39.6" customHeight="1" spans="1:10">
      <c r="A17" s="115" t="s">
        <v>853</v>
      </c>
      <c r="B17" s="115"/>
      <c r="C17" s="115"/>
      <c r="D17" s="115"/>
      <c r="E17" s="115"/>
      <c r="F17" s="115"/>
      <c r="G17" s="115"/>
      <c r="H17" s="115"/>
      <c r="I17" s="115"/>
      <c r="J17" s="115"/>
    </row>
  </sheetData>
  <mergeCells count="2">
    <mergeCell ref="A2:J2"/>
    <mergeCell ref="A17:J17"/>
  </mergeCells>
  <printOptions horizontalCentered="1"/>
  <pageMargins left="0.393055555555556" right="0.393055555555556" top="0.747916666666667" bottom="0.747916666666667" header="0.313888888888889" footer="0.313888888888889"/>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0"/>
    <pageSetUpPr fitToPage="1"/>
  </sheetPr>
  <dimension ref="A1:D13"/>
  <sheetViews>
    <sheetView workbookViewId="0">
      <selection activeCell="F12" sqref="F12"/>
    </sheetView>
  </sheetViews>
  <sheetFormatPr defaultColWidth="9" defaultRowHeight="14.25" outlineLevelCol="3"/>
  <cols>
    <col min="1" max="1" width="32.75" customWidth="1"/>
    <col min="2" max="2" width="12.375" customWidth="1"/>
    <col min="3" max="3" width="14.75" customWidth="1"/>
    <col min="4" max="4" width="17.25" customWidth="1"/>
  </cols>
  <sheetData>
    <row r="1" ht="18.6" customHeight="1" spans="1:1">
      <c r="A1" s="14" t="s">
        <v>854</v>
      </c>
    </row>
    <row r="2" ht="27" customHeight="1" spans="1:4">
      <c r="A2" s="86" t="s">
        <v>855</v>
      </c>
      <c r="B2" s="86"/>
      <c r="C2" s="86"/>
      <c r="D2" s="86"/>
    </row>
    <row r="3" spans="1:4">
      <c r="A3" s="87"/>
      <c r="B3" s="88"/>
      <c r="C3" s="88"/>
      <c r="D3" s="108" t="s">
        <v>703</v>
      </c>
    </row>
    <row r="4" ht="39" customHeight="1" spans="1:4">
      <c r="A4" s="90" t="s">
        <v>704</v>
      </c>
      <c r="B4" s="90" t="s">
        <v>58</v>
      </c>
      <c r="C4" s="23" t="s">
        <v>59</v>
      </c>
      <c r="D4" s="23" t="s">
        <v>60</v>
      </c>
    </row>
    <row r="5" ht="38" customHeight="1" spans="1:4">
      <c r="A5" s="98" t="s">
        <v>856</v>
      </c>
      <c r="B5" s="92">
        <v>250</v>
      </c>
      <c r="C5" s="92">
        <v>1129</v>
      </c>
      <c r="D5" s="99">
        <f>+B5/C5</f>
        <v>0.221</v>
      </c>
    </row>
    <row r="6" ht="38" customHeight="1" spans="1:4">
      <c r="A6" s="98" t="s">
        <v>857</v>
      </c>
      <c r="B6" s="92"/>
      <c r="C6" s="92"/>
      <c r="D6" s="99"/>
    </row>
    <row r="7" ht="38" customHeight="1" spans="1:4">
      <c r="A7" s="98" t="s">
        <v>858</v>
      </c>
      <c r="B7" s="92">
        <v>40270</v>
      </c>
      <c r="C7" s="92">
        <v>7650</v>
      </c>
      <c r="D7" s="99"/>
    </row>
    <row r="8" ht="38" customHeight="1" spans="1:4">
      <c r="A8" s="98" t="s">
        <v>859</v>
      </c>
      <c r="B8" s="92"/>
      <c r="C8" s="92"/>
      <c r="D8" s="99"/>
    </row>
    <row r="9" ht="38" customHeight="1" spans="1:4">
      <c r="A9" s="98" t="s">
        <v>860</v>
      </c>
      <c r="B9" s="92"/>
      <c r="C9" s="92"/>
      <c r="D9" s="99"/>
    </row>
    <row r="10" ht="38" customHeight="1" spans="1:4">
      <c r="A10" s="96" t="s">
        <v>788</v>
      </c>
      <c r="B10" s="92">
        <f>SUM(B5:B9)</f>
        <v>40520</v>
      </c>
      <c r="C10" s="92">
        <f>SUM(C5:C9)</f>
        <v>8779</v>
      </c>
      <c r="D10" s="99">
        <f>+B10/C10</f>
        <v>4.616</v>
      </c>
    </row>
    <row r="11" ht="38" customHeight="1" spans="1:4">
      <c r="A11" s="109" t="s">
        <v>861</v>
      </c>
      <c r="B11" s="73">
        <v>0</v>
      </c>
      <c r="C11" s="73">
        <v>5</v>
      </c>
      <c r="D11" s="99">
        <f>+B11/C11</f>
        <v>0</v>
      </c>
    </row>
    <row r="12" ht="38" customHeight="1" spans="1:4">
      <c r="A12" s="110" t="s">
        <v>862</v>
      </c>
      <c r="B12" s="73">
        <v>0</v>
      </c>
      <c r="C12" s="73">
        <v>5</v>
      </c>
      <c r="D12" s="99">
        <f>+B12/C12</f>
        <v>0</v>
      </c>
    </row>
    <row r="13" ht="38" customHeight="1" spans="1:4">
      <c r="A13" s="111" t="s">
        <v>99</v>
      </c>
      <c r="B13" s="73">
        <f>+B10+B11+B12</f>
        <v>40520</v>
      </c>
      <c r="C13" s="73">
        <f>+C10+C11+C12</f>
        <v>8789</v>
      </c>
      <c r="D13" s="99">
        <f>+B13/C13</f>
        <v>4.61</v>
      </c>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0"/>
    <pageSetUpPr fitToPage="1"/>
  </sheetPr>
  <dimension ref="A1:D13"/>
  <sheetViews>
    <sheetView workbookViewId="0">
      <selection activeCell="I13" sqref="I13"/>
    </sheetView>
  </sheetViews>
  <sheetFormatPr defaultColWidth="9" defaultRowHeight="14.25" outlineLevelCol="3"/>
  <cols>
    <col min="1" max="1" width="33.875" customWidth="1"/>
    <col min="2" max="2" width="12.625" customWidth="1"/>
    <col min="3" max="3" width="14.25" customWidth="1"/>
    <col min="4" max="4" width="15.25" customWidth="1"/>
  </cols>
  <sheetData>
    <row r="1" ht="23.45" customHeight="1" spans="1:1">
      <c r="A1" s="14" t="s">
        <v>863</v>
      </c>
    </row>
    <row r="2" ht="20.25" spans="1:4">
      <c r="A2" s="86" t="s">
        <v>864</v>
      </c>
      <c r="B2" s="86"/>
      <c r="C2" s="86"/>
      <c r="D2" s="86"/>
    </row>
    <row r="3" spans="1:4">
      <c r="A3" s="87"/>
      <c r="B3" s="88"/>
      <c r="C3" s="88"/>
      <c r="D3" s="89" t="s">
        <v>703</v>
      </c>
    </row>
    <row r="4" ht="37" customHeight="1" spans="1:4">
      <c r="A4" s="107" t="s">
        <v>704</v>
      </c>
      <c r="B4" s="107" t="s">
        <v>58</v>
      </c>
      <c r="C4" s="23" t="s">
        <v>103</v>
      </c>
      <c r="D4" s="23" t="s">
        <v>104</v>
      </c>
    </row>
    <row r="5" ht="40" customHeight="1" spans="1:4">
      <c r="A5" s="98" t="s">
        <v>865</v>
      </c>
      <c r="B5" s="92">
        <v>0</v>
      </c>
      <c r="C5" s="92">
        <v>0</v>
      </c>
      <c r="D5" s="93"/>
    </row>
    <row r="6" ht="40" customHeight="1" spans="1:4">
      <c r="A6" s="98" t="s">
        <v>866</v>
      </c>
      <c r="B6" s="92">
        <v>320</v>
      </c>
      <c r="C6" s="92">
        <v>330</v>
      </c>
      <c r="D6" s="99">
        <f>+B6/C6</f>
        <v>0.97</v>
      </c>
    </row>
    <row r="7" ht="40" customHeight="1" spans="1:4">
      <c r="A7" s="98" t="s">
        <v>867</v>
      </c>
      <c r="B7" s="92">
        <v>0</v>
      </c>
      <c r="C7" s="92">
        <v>0</v>
      </c>
      <c r="D7" s="99"/>
    </row>
    <row r="8" ht="40" customHeight="1" spans="1:4">
      <c r="A8" s="98" t="s">
        <v>868</v>
      </c>
      <c r="B8" s="92">
        <v>0</v>
      </c>
      <c r="C8" s="92">
        <v>0</v>
      </c>
      <c r="D8" s="99"/>
    </row>
    <row r="9" ht="40" customHeight="1" spans="1:4">
      <c r="A9" s="98" t="s">
        <v>869</v>
      </c>
      <c r="B9" s="92">
        <v>0</v>
      </c>
      <c r="C9" s="92">
        <v>0</v>
      </c>
      <c r="D9" s="99"/>
    </row>
    <row r="10" ht="40" customHeight="1" spans="1:4">
      <c r="A10" s="96" t="s">
        <v>809</v>
      </c>
      <c r="B10" s="92">
        <f>SUM(B5:B9)</f>
        <v>320</v>
      </c>
      <c r="C10" s="92">
        <f>SUM(C5:C9)</f>
        <v>330</v>
      </c>
      <c r="D10" s="99">
        <f>+B10/C10</f>
        <v>0.97</v>
      </c>
    </row>
    <row r="11" ht="40" customHeight="1" spans="1:4">
      <c r="A11" s="98" t="s">
        <v>870</v>
      </c>
      <c r="B11" s="92">
        <v>0</v>
      </c>
      <c r="C11" s="92">
        <v>0</v>
      </c>
      <c r="D11" s="99"/>
    </row>
    <row r="12" ht="40" customHeight="1" spans="1:4">
      <c r="A12" s="98" t="s">
        <v>871</v>
      </c>
      <c r="B12" s="92">
        <v>40200</v>
      </c>
      <c r="C12" s="92">
        <v>200</v>
      </c>
      <c r="D12" s="99">
        <f>+B12/C12</f>
        <v>201</v>
      </c>
    </row>
    <row r="13" ht="40" customHeight="1" spans="1:4">
      <c r="A13" s="96" t="s">
        <v>146</v>
      </c>
      <c r="B13" s="92">
        <f>B12+B11+B10</f>
        <v>40520</v>
      </c>
      <c r="C13" s="92">
        <f>C12+C11+C10</f>
        <v>530</v>
      </c>
      <c r="D13" s="99">
        <f>+B13/C13</f>
        <v>76.453</v>
      </c>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theme="0"/>
    <pageSetUpPr fitToPage="1"/>
  </sheetPr>
  <dimension ref="A1:D25"/>
  <sheetViews>
    <sheetView topLeftCell="A4" workbookViewId="0">
      <selection activeCell="H20" sqref="H20"/>
    </sheetView>
  </sheetViews>
  <sheetFormatPr defaultColWidth="9" defaultRowHeight="14.25" outlineLevelCol="3"/>
  <cols>
    <col min="1" max="1" width="41.25" customWidth="1"/>
    <col min="2" max="2" width="13" customWidth="1"/>
    <col min="3" max="3" width="14.75" customWidth="1"/>
    <col min="4" max="4" width="18" customWidth="1"/>
  </cols>
  <sheetData>
    <row r="1" spans="1:1">
      <c r="A1" s="14" t="s">
        <v>872</v>
      </c>
    </row>
    <row r="2" ht="20.25" spans="1:4">
      <c r="A2" s="86" t="s">
        <v>873</v>
      </c>
      <c r="B2" s="86"/>
      <c r="C2" s="86"/>
      <c r="D2" s="86"/>
    </row>
    <row r="3" ht="24.6" customHeight="1" spans="1:4">
      <c r="A3" s="87"/>
      <c r="B3" s="88"/>
      <c r="C3" s="88"/>
      <c r="D3" s="89" t="s">
        <v>703</v>
      </c>
    </row>
    <row r="4" ht="31" customHeight="1" spans="1:4">
      <c r="A4" s="90" t="s">
        <v>704</v>
      </c>
      <c r="B4" s="90" t="s">
        <v>58</v>
      </c>
      <c r="C4" s="23" t="s">
        <v>59</v>
      </c>
      <c r="D4" s="23" t="s">
        <v>60</v>
      </c>
    </row>
    <row r="5" ht="23.45" customHeight="1" spans="1:4">
      <c r="A5" s="98" t="s">
        <v>856</v>
      </c>
      <c r="B5" s="92">
        <f>SUM(B6:B12)</f>
        <v>250</v>
      </c>
      <c r="C5" s="92">
        <f>SUM(C6:C12)</f>
        <v>1129</v>
      </c>
      <c r="D5" s="99">
        <f>+B5/C5</f>
        <v>0.221</v>
      </c>
    </row>
    <row r="6" ht="23.45" customHeight="1" spans="1:4">
      <c r="A6" s="100" t="s">
        <v>874</v>
      </c>
      <c r="B6" s="101">
        <v>204</v>
      </c>
      <c r="C6" s="101">
        <v>763</v>
      </c>
      <c r="D6" s="99">
        <f t="shared" ref="D6:D12" si="0">+B6/C6</f>
        <v>0.267</v>
      </c>
    </row>
    <row r="7" ht="23.45" customHeight="1" spans="1:4">
      <c r="A7" s="100" t="s">
        <v>875</v>
      </c>
      <c r="B7" s="101">
        <v>44</v>
      </c>
      <c r="C7" s="101">
        <v>87</v>
      </c>
      <c r="D7" s="99">
        <f t="shared" si="0"/>
        <v>0.506</v>
      </c>
    </row>
    <row r="8" ht="23.45" customHeight="1" spans="1:4">
      <c r="A8" s="100" t="s">
        <v>876</v>
      </c>
      <c r="B8" s="101"/>
      <c r="C8" s="101"/>
      <c r="D8" s="99"/>
    </row>
    <row r="9" ht="23.45" customHeight="1" spans="1:4">
      <c r="A9" s="102" t="s">
        <v>877</v>
      </c>
      <c r="B9" s="101"/>
      <c r="C9" s="103"/>
      <c r="D9" s="99"/>
    </row>
    <row r="10" ht="23.45" customHeight="1" spans="1:4">
      <c r="A10" s="100" t="s">
        <v>878</v>
      </c>
      <c r="B10" s="101"/>
      <c r="C10" s="101"/>
      <c r="D10" s="99"/>
    </row>
    <row r="11" ht="23.45" customHeight="1" spans="1:4">
      <c r="A11" s="100" t="s">
        <v>879</v>
      </c>
      <c r="B11" s="101">
        <v>2</v>
      </c>
      <c r="C11" s="101">
        <v>2</v>
      </c>
      <c r="D11" s="99">
        <f t="shared" si="0"/>
        <v>1</v>
      </c>
    </row>
    <row r="12" ht="23.45" customHeight="1" spans="1:4">
      <c r="A12" s="100" t="s">
        <v>880</v>
      </c>
      <c r="B12" s="101">
        <v>0</v>
      </c>
      <c r="C12" s="101">
        <v>277</v>
      </c>
      <c r="D12" s="99">
        <f t="shared" si="0"/>
        <v>0</v>
      </c>
    </row>
    <row r="13" ht="23.45" customHeight="1" spans="1:4">
      <c r="A13" s="104" t="s">
        <v>857</v>
      </c>
      <c r="B13" s="101">
        <v>0</v>
      </c>
      <c r="C13" s="101">
        <v>0</v>
      </c>
      <c r="D13" s="99"/>
    </row>
    <row r="14" ht="23.45" customHeight="1" spans="1:4">
      <c r="A14" s="104" t="s">
        <v>881</v>
      </c>
      <c r="B14" s="101"/>
      <c r="C14" s="101"/>
      <c r="D14" s="99"/>
    </row>
    <row r="15" ht="23.45" customHeight="1" spans="1:4">
      <c r="A15" s="105" t="s">
        <v>882</v>
      </c>
      <c r="B15" s="101"/>
      <c r="C15" s="101"/>
      <c r="D15" s="99"/>
    </row>
    <row r="16" ht="23.45" customHeight="1" spans="1:4">
      <c r="A16" s="105" t="s">
        <v>883</v>
      </c>
      <c r="B16" s="101"/>
      <c r="C16" s="101"/>
      <c r="D16" s="99"/>
    </row>
    <row r="17" ht="23.45" customHeight="1" spans="1:4">
      <c r="A17" s="98" t="s">
        <v>858</v>
      </c>
      <c r="B17" s="101">
        <f>B18+B19</f>
        <v>40270</v>
      </c>
      <c r="C17" s="101">
        <f>C18+C19</f>
        <v>7650</v>
      </c>
      <c r="D17" s="99">
        <f>+B17/C17</f>
        <v>5.264</v>
      </c>
    </row>
    <row r="18" ht="23.45" customHeight="1" spans="1:4">
      <c r="A18" s="98" t="s">
        <v>880</v>
      </c>
      <c r="B18" s="101">
        <v>270</v>
      </c>
      <c r="C18" s="101">
        <v>7650</v>
      </c>
      <c r="D18" s="99">
        <f>+B18/C18</f>
        <v>0.035</v>
      </c>
    </row>
    <row r="19" ht="23.45" customHeight="1" spans="1:4">
      <c r="A19" s="98" t="s">
        <v>884</v>
      </c>
      <c r="B19" s="101">
        <v>40000</v>
      </c>
      <c r="C19" s="101">
        <v>0</v>
      </c>
      <c r="D19" s="99"/>
    </row>
    <row r="20" ht="23.45" customHeight="1" spans="1:4">
      <c r="A20" s="98" t="s">
        <v>859</v>
      </c>
      <c r="B20" s="101">
        <v>0</v>
      </c>
      <c r="C20" s="101">
        <v>0</v>
      </c>
      <c r="D20" s="99"/>
    </row>
    <row r="21" ht="23.45" customHeight="1" spans="1:4">
      <c r="A21" s="98" t="s">
        <v>860</v>
      </c>
      <c r="B21" s="101">
        <v>0</v>
      </c>
      <c r="C21" s="101">
        <v>0</v>
      </c>
      <c r="D21" s="99"/>
    </row>
    <row r="22" ht="23.45" customHeight="1" spans="1:4">
      <c r="A22" s="96" t="s">
        <v>788</v>
      </c>
      <c r="B22" s="92">
        <f>+B5+B13+B17+B20+B21</f>
        <v>40520</v>
      </c>
      <c r="C22" s="92">
        <f>+C5+C13+C17+C20+C21</f>
        <v>8779</v>
      </c>
      <c r="D22" s="99">
        <f>+B22/C22</f>
        <v>4.616</v>
      </c>
    </row>
    <row r="23" ht="23.45" customHeight="1" spans="1:4">
      <c r="A23" s="98" t="s">
        <v>861</v>
      </c>
      <c r="B23" s="101">
        <v>0</v>
      </c>
      <c r="C23" s="101">
        <v>5</v>
      </c>
      <c r="D23" s="99">
        <f>+B23/C23</f>
        <v>0</v>
      </c>
    </row>
    <row r="24" ht="23.45" customHeight="1" spans="1:4">
      <c r="A24" s="106" t="s">
        <v>862</v>
      </c>
      <c r="B24" s="101">
        <v>0</v>
      </c>
      <c r="C24" s="101">
        <v>5</v>
      </c>
      <c r="D24" s="99">
        <f>+B24/C24</f>
        <v>0</v>
      </c>
    </row>
    <row r="25" ht="23.45" customHeight="1" spans="1:4">
      <c r="A25" s="96" t="s">
        <v>99</v>
      </c>
      <c r="B25" s="92">
        <f>B22+B23+B24</f>
        <v>40520</v>
      </c>
      <c r="C25" s="92">
        <f>C22+C23+C24</f>
        <v>8789</v>
      </c>
      <c r="D25" s="99">
        <f>+B25/C25</f>
        <v>4.61</v>
      </c>
    </row>
  </sheetData>
  <mergeCells count="1">
    <mergeCell ref="A2:D2"/>
  </mergeCells>
  <printOptions horizontalCentered="1"/>
  <pageMargins left="0.393055555555556" right="0.393055555555556" top="0.590277777777778" bottom="0.393055555555556" header="0.313888888888889" footer="0.313888888888889"/>
  <pageSetup paperSize="9"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theme="0"/>
    <pageSetUpPr fitToPage="1"/>
  </sheetPr>
  <dimension ref="A1:D34"/>
  <sheetViews>
    <sheetView topLeftCell="A7" workbookViewId="0">
      <selection activeCell="G28" sqref="G28"/>
    </sheetView>
  </sheetViews>
  <sheetFormatPr defaultColWidth="9" defaultRowHeight="14.25" outlineLevelCol="3"/>
  <cols>
    <col min="1" max="1" width="43.375" customWidth="1"/>
    <col min="2" max="2" width="11.625" customWidth="1"/>
    <col min="3" max="3" width="14.5" customWidth="1"/>
    <col min="4" max="4" width="15.625" customWidth="1"/>
  </cols>
  <sheetData>
    <row r="1" spans="1:1">
      <c r="A1" s="14" t="s">
        <v>885</v>
      </c>
    </row>
    <row r="2" ht="26.45" customHeight="1" spans="1:4">
      <c r="A2" s="86" t="s">
        <v>886</v>
      </c>
      <c r="B2" s="86"/>
      <c r="C2" s="86"/>
      <c r="D2" s="86"/>
    </row>
    <row r="3" spans="1:4">
      <c r="A3" s="87"/>
      <c r="B3" s="88"/>
      <c r="C3" s="88"/>
      <c r="D3" s="89" t="s">
        <v>703</v>
      </c>
    </row>
    <row r="4" ht="30" customHeight="1" spans="1:4">
      <c r="A4" s="90" t="s">
        <v>704</v>
      </c>
      <c r="B4" s="90" t="s">
        <v>58</v>
      </c>
      <c r="C4" s="23" t="s">
        <v>103</v>
      </c>
      <c r="D4" s="23" t="s">
        <v>104</v>
      </c>
    </row>
    <row r="5" ht="18.6" customHeight="1" spans="1:4">
      <c r="A5" s="91" t="s">
        <v>865</v>
      </c>
      <c r="B5" s="92">
        <v>0</v>
      </c>
      <c r="C5" s="92">
        <v>0</v>
      </c>
      <c r="D5" s="93"/>
    </row>
    <row r="6" ht="18.6" customHeight="1" spans="1:4">
      <c r="A6" s="91" t="s">
        <v>887</v>
      </c>
      <c r="B6" s="92">
        <v>0</v>
      </c>
      <c r="C6" s="92">
        <v>0</v>
      </c>
      <c r="D6" s="93"/>
    </row>
    <row r="7" ht="18.6" customHeight="1" spans="1:4">
      <c r="A7" s="94" t="s">
        <v>888</v>
      </c>
      <c r="B7" s="92">
        <v>0</v>
      </c>
      <c r="C7" s="92">
        <v>0</v>
      </c>
      <c r="D7" s="93"/>
    </row>
    <row r="8" ht="18.6" customHeight="1" spans="1:4">
      <c r="A8" s="94" t="s">
        <v>889</v>
      </c>
      <c r="B8" s="92">
        <v>0</v>
      </c>
      <c r="C8" s="92">
        <v>0</v>
      </c>
      <c r="D8" s="93"/>
    </row>
    <row r="9" ht="18.6" customHeight="1" spans="1:4">
      <c r="A9" s="94" t="s">
        <v>890</v>
      </c>
      <c r="B9" s="92">
        <v>0</v>
      </c>
      <c r="C9" s="92">
        <v>0</v>
      </c>
      <c r="D9" s="93"/>
    </row>
    <row r="10" ht="18.6" customHeight="1" spans="1:4">
      <c r="A10" s="94" t="s">
        <v>891</v>
      </c>
      <c r="B10" s="92">
        <v>0</v>
      </c>
      <c r="C10" s="92">
        <v>0</v>
      </c>
      <c r="D10" s="93"/>
    </row>
    <row r="11" ht="18.6" customHeight="1" spans="1:4">
      <c r="A11" s="94" t="s">
        <v>892</v>
      </c>
      <c r="B11" s="92">
        <v>0</v>
      </c>
      <c r="C11" s="92">
        <v>0</v>
      </c>
      <c r="D11" s="93"/>
    </row>
    <row r="12" ht="18.6" customHeight="1" spans="1:4">
      <c r="A12" s="94" t="s">
        <v>893</v>
      </c>
      <c r="B12" s="92">
        <v>0</v>
      </c>
      <c r="C12" s="92">
        <v>0</v>
      </c>
      <c r="D12" s="93"/>
    </row>
    <row r="13" ht="18.6" customHeight="1" spans="1:4">
      <c r="A13" s="94" t="s">
        <v>894</v>
      </c>
      <c r="B13" s="92">
        <v>0</v>
      </c>
      <c r="C13" s="92">
        <v>0</v>
      </c>
      <c r="D13" s="93"/>
    </row>
    <row r="14" ht="18.6" customHeight="1" spans="1:4">
      <c r="A14" s="94" t="s">
        <v>895</v>
      </c>
      <c r="B14" s="92">
        <v>0</v>
      </c>
      <c r="C14" s="92">
        <v>0</v>
      </c>
      <c r="D14" s="93"/>
    </row>
    <row r="15" ht="18.6" customHeight="1" spans="1:4">
      <c r="A15" s="91" t="s">
        <v>866</v>
      </c>
      <c r="B15" s="9">
        <v>320</v>
      </c>
      <c r="C15" s="9">
        <v>330</v>
      </c>
      <c r="D15" s="95">
        <f>+B15/C15</f>
        <v>0.97</v>
      </c>
    </row>
    <row r="16" ht="18.6" customHeight="1" spans="1:4">
      <c r="A16" s="91" t="s">
        <v>896</v>
      </c>
      <c r="B16" s="92">
        <v>0</v>
      </c>
      <c r="C16" s="92">
        <v>0</v>
      </c>
      <c r="D16" s="95"/>
    </row>
    <row r="17" ht="18.6" customHeight="1" spans="1:4">
      <c r="A17" s="94" t="s">
        <v>897</v>
      </c>
      <c r="B17" s="92">
        <v>0</v>
      </c>
      <c r="C17" s="92">
        <v>0</v>
      </c>
      <c r="D17" s="95"/>
    </row>
    <row r="18" ht="18.6" customHeight="1" spans="1:4">
      <c r="A18" s="94" t="s">
        <v>898</v>
      </c>
      <c r="B18" s="92">
        <v>0</v>
      </c>
      <c r="C18" s="92">
        <v>0</v>
      </c>
      <c r="D18" s="95"/>
    </row>
    <row r="19" ht="18.6" customHeight="1" spans="1:4">
      <c r="A19" s="94" t="s">
        <v>899</v>
      </c>
      <c r="B19" s="92">
        <v>0</v>
      </c>
      <c r="C19" s="92">
        <v>0</v>
      </c>
      <c r="D19" s="95"/>
    </row>
    <row r="20" ht="18.6" customHeight="1" spans="1:4">
      <c r="A20" s="94" t="s">
        <v>900</v>
      </c>
      <c r="B20" s="92">
        <v>0</v>
      </c>
      <c r="C20" s="92">
        <v>0</v>
      </c>
      <c r="D20" s="95"/>
    </row>
    <row r="21" ht="18.6" customHeight="1" spans="1:4">
      <c r="A21" s="94" t="s">
        <v>901</v>
      </c>
      <c r="B21" s="92">
        <v>0</v>
      </c>
      <c r="C21" s="92">
        <v>0</v>
      </c>
      <c r="D21" s="95"/>
    </row>
    <row r="22" ht="18.6" customHeight="1" spans="1:4">
      <c r="A22" s="94" t="s">
        <v>902</v>
      </c>
      <c r="B22" s="92">
        <v>0</v>
      </c>
      <c r="C22" s="92">
        <v>0</v>
      </c>
      <c r="D22" s="95"/>
    </row>
    <row r="23" ht="18.6" customHeight="1" spans="1:4">
      <c r="A23" s="94" t="s">
        <v>903</v>
      </c>
      <c r="B23" s="9">
        <v>320</v>
      </c>
      <c r="C23" s="9">
        <v>330</v>
      </c>
      <c r="D23" s="95">
        <f>+B23/C23</f>
        <v>0.97</v>
      </c>
    </row>
    <row r="24" ht="18.6" customHeight="1" spans="1:4">
      <c r="A24" s="91" t="s">
        <v>867</v>
      </c>
      <c r="B24" s="92">
        <v>0</v>
      </c>
      <c r="C24" s="92">
        <v>0</v>
      </c>
      <c r="D24" s="95"/>
    </row>
    <row r="25" ht="18.6" customHeight="1" spans="1:4">
      <c r="A25" s="91" t="s">
        <v>904</v>
      </c>
      <c r="B25" s="92">
        <v>0</v>
      </c>
      <c r="C25" s="92">
        <v>0</v>
      </c>
      <c r="D25" s="95"/>
    </row>
    <row r="26" ht="18.6" customHeight="1" spans="1:4">
      <c r="A26" s="91" t="s">
        <v>868</v>
      </c>
      <c r="B26" s="92">
        <v>0</v>
      </c>
      <c r="C26" s="92">
        <v>0</v>
      </c>
      <c r="D26" s="95"/>
    </row>
    <row r="27" ht="18.6" customHeight="1" spans="1:4">
      <c r="A27" s="91" t="s">
        <v>905</v>
      </c>
      <c r="B27" s="92">
        <v>0</v>
      </c>
      <c r="C27" s="92">
        <v>0</v>
      </c>
      <c r="D27" s="95"/>
    </row>
    <row r="28" ht="18.6" customHeight="1" spans="1:4">
      <c r="A28" s="91" t="s">
        <v>906</v>
      </c>
      <c r="B28" s="92">
        <v>0</v>
      </c>
      <c r="C28" s="92">
        <v>0</v>
      </c>
      <c r="D28" s="95"/>
    </row>
    <row r="29" ht="18.6" customHeight="1" spans="1:4">
      <c r="A29" s="91" t="s">
        <v>907</v>
      </c>
      <c r="B29" s="92">
        <v>0</v>
      </c>
      <c r="C29" s="92">
        <v>0</v>
      </c>
      <c r="D29" s="95"/>
    </row>
    <row r="30" ht="18.6" customHeight="1" spans="1:4">
      <c r="A30" s="91" t="s">
        <v>869</v>
      </c>
      <c r="B30" s="92">
        <v>0</v>
      </c>
      <c r="C30" s="92">
        <v>0</v>
      </c>
      <c r="D30" s="95"/>
    </row>
    <row r="31" ht="18.6" customHeight="1" spans="1:4">
      <c r="A31" s="96" t="s">
        <v>130</v>
      </c>
      <c r="B31" s="9">
        <v>320</v>
      </c>
      <c r="C31" s="9">
        <v>330</v>
      </c>
      <c r="D31" s="95">
        <f>+B31/C31</f>
        <v>0.97</v>
      </c>
    </row>
    <row r="32" ht="18.6" customHeight="1" spans="1:4">
      <c r="A32" s="97" t="s">
        <v>870</v>
      </c>
      <c r="B32" s="92">
        <v>0</v>
      </c>
      <c r="C32" s="92">
        <v>0</v>
      </c>
      <c r="D32" s="95"/>
    </row>
    <row r="33" ht="18.6" customHeight="1" spans="1:4">
      <c r="A33" s="98" t="s">
        <v>871</v>
      </c>
      <c r="B33" s="92">
        <v>40200</v>
      </c>
      <c r="C33" s="92">
        <v>200</v>
      </c>
      <c r="D33" s="95">
        <f>+B33/C33</f>
        <v>201</v>
      </c>
    </row>
    <row r="34" ht="18.6" customHeight="1" spans="1:4">
      <c r="A34" s="96" t="s">
        <v>908</v>
      </c>
      <c r="B34" s="9">
        <f>B33+B32+B31</f>
        <v>40520</v>
      </c>
      <c r="C34" s="9">
        <f>C33+C32+C31</f>
        <v>530</v>
      </c>
      <c r="D34" s="95">
        <f>+B34/C34</f>
        <v>76.453</v>
      </c>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0"/>
    <pageSetUpPr fitToPage="1"/>
  </sheetPr>
  <dimension ref="A1:D49"/>
  <sheetViews>
    <sheetView tabSelected="1" workbookViewId="0">
      <selection activeCell="B4" sqref="B4"/>
    </sheetView>
  </sheetViews>
  <sheetFormatPr defaultColWidth="9" defaultRowHeight="14.25" outlineLevelCol="3"/>
  <cols>
    <col min="1" max="1" width="44.625" style="15" customWidth="1"/>
    <col min="2" max="2" width="12.875" style="301" customWidth="1"/>
    <col min="3" max="3" width="14" style="15" customWidth="1"/>
    <col min="4" max="4" width="15.125" style="15" customWidth="1"/>
    <col min="5" max="16384" width="9" style="15"/>
  </cols>
  <sheetData>
    <row r="1" ht="18" customHeight="1" spans="1:2">
      <c r="A1" s="289" t="s">
        <v>54</v>
      </c>
      <c r="B1" s="302"/>
    </row>
    <row r="2" ht="20.25" spans="1:4">
      <c r="A2" s="246" t="s">
        <v>55</v>
      </c>
      <c r="B2" s="303"/>
      <c r="C2" s="246"/>
      <c r="D2" s="246"/>
    </row>
    <row r="3" spans="1:4">
      <c r="A3" s="248"/>
      <c r="B3" s="304"/>
      <c r="D3" s="305" t="s">
        <v>56</v>
      </c>
    </row>
    <row r="4" ht="30" customHeight="1" spans="1:4">
      <c r="A4" s="306" t="s">
        <v>57</v>
      </c>
      <c r="B4" s="307" t="s">
        <v>58</v>
      </c>
      <c r="C4" s="308" t="s">
        <v>59</v>
      </c>
      <c r="D4" s="130" t="s">
        <v>60</v>
      </c>
    </row>
    <row r="5" ht="15" customHeight="1" spans="1:4">
      <c r="A5" s="278" t="s">
        <v>61</v>
      </c>
      <c r="B5" s="309">
        <f>SUM(B6:B19)</f>
        <v>82000</v>
      </c>
      <c r="C5" s="279">
        <f>SUM(C6:C19)</f>
        <v>87688</v>
      </c>
      <c r="D5" s="280">
        <f>+B5/C5</f>
        <v>0.935</v>
      </c>
    </row>
    <row r="6" ht="15" customHeight="1" spans="1:4">
      <c r="A6" s="281" t="s">
        <v>62</v>
      </c>
      <c r="B6" s="310">
        <v>45000</v>
      </c>
      <c r="C6" s="282">
        <v>44428</v>
      </c>
      <c r="D6" s="280">
        <f t="shared" ref="D6:D42" si="0">+B6/C6</f>
        <v>1.013</v>
      </c>
    </row>
    <row r="7" ht="15" customHeight="1" spans="1:4">
      <c r="A7" s="281" t="s">
        <v>63</v>
      </c>
      <c r="B7" s="310">
        <v>15000</v>
      </c>
      <c r="C7" s="282">
        <v>14436</v>
      </c>
      <c r="D7" s="280">
        <f t="shared" si="0"/>
        <v>1.039</v>
      </c>
    </row>
    <row r="8" ht="15" customHeight="1" spans="1:4">
      <c r="A8" s="281" t="s">
        <v>64</v>
      </c>
      <c r="B8" s="310">
        <v>2200</v>
      </c>
      <c r="C8" s="282">
        <v>2659</v>
      </c>
      <c r="D8" s="280">
        <f t="shared" si="0"/>
        <v>0.827</v>
      </c>
    </row>
    <row r="9" ht="15" customHeight="1" spans="1:4">
      <c r="A9" s="281" t="s">
        <v>65</v>
      </c>
      <c r="B9" s="310">
        <v>1080</v>
      </c>
      <c r="C9" s="282">
        <v>930</v>
      </c>
      <c r="D9" s="280">
        <f t="shared" si="0"/>
        <v>1.161</v>
      </c>
    </row>
    <row r="10" ht="15" customHeight="1" spans="1:4">
      <c r="A10" s="281" t="s">
        <v>66</v>
      </c>
      <c r="B10" s="310">
        <v>3120</v>
      </c>
      <c r="C10" s="282">
        <v>3229</v>
      </c>
      <c r="D10" s="280">
        <f t="shared" si="0"/>
        <v>0.966</v>
      </c>
    </row>
    <row r="11" ht="15" customHeight="1" spans="1:4">
      <c r="A11" s="281" t="s">
        <v>67</v>
      </c>
      <c r="B11" s="310">
        <v>2560</v>
      </c>
      <c r="C11" s="282">
        <v>3139</v>
      </c>
      <c r="D11" s="280">
        <f t="shared" si="0"/>
        <v>0.816</v>
      </c>
    </row>
    <row r="12" ht="15" customHeight="1" spans="1:4">
      <c r="A12" s="281" t="s">
        <v>68</v>
      </c>
      <c r="B12" s="310">
        <v>2350</v>
      </c>
      <c r="C12" s="282">
        <v>2684</v>
      </c>
      <c r="D12" s="280">
        <f t="shared" si="0"/>
        <v>0.876</v>
      </c>
    </row>
    <row r="13" ht="15" customHeight="1" spans="1:4">
      <c r="A13" s="281" t="s">
        <v>69</v>
      </c>
      <c r="B13" s="310">
        <v>520</v>
      </c>
      <c r="C13" s="282">
        <v>558</v>
      </c>
      <c r="D13" s="280">
        <f t="shared" si="0"/>
        <v>0.932</v>
      </c>
    </row>
    <row r="14" ht="15" customHeight="1" spans="1:4">
      <c r="A14" s="281" t="s">
        <v>70</v>
      </c>
      <c r="B14" s="310">
        <v>4610</v>
      </c>
      <c r="C14" s="282">
        <v>9653</v>
      </c>
      <c r="D14" s="280">
        <f t="shared" si="0"/>
        <v>0.478</v>
      </c>
    </row>
    <row r="15" ht="15" customHeight="1" spans="1:4">
      <c r="A15" s="281" t="s">
        <v>71</v>
      </c>
      <c r="B15" s="310">
        <v>1080</v>
      </c>
      <c r="C15" s="282">
        <v>935</v>
      </c>
      <c r="D15" s="280">
        <f t="shared" si="0"/>
        <v>1.155</v>
      </c>
    </row>
    <row r="16" ht="15" customHeight="1" spans="1:4">
      <c r="A16" s="281" t="s">
        <v>72</v>
      </c>
      <c r="B16" s="310">
        <v>120</v>
      </c>
      <c r="C16" s="282">
        <v>754</v>
      </c>
      <c r="D16" s="280">
        <f t="shared" si="0"/>
        <v>0.159</v>
      </c>
    </row>
    <row r="17" ht="15" customHeight="1" spans="1:4">
      <c r="A17" s="281" t="s">
        <v>73</v>
      </c>
      <c r="B17" s="310">
        <v>4340</v>
      </c>
      <c r="C17" s="282">
        <v>4266</v>
      </c>
      <c r="D17" s="280">
        <f t="shared" si="0"/>
        <v>1.017</v>
      </c>
    </row>
    <row r="18" ht="15" customHeight="1" spans="1:4">
      <c r="A18" s="281" t="s">
        <v>74</v>
      </c>
      <c r="B18" s="310">
        <v>20</v>
      </c>
      <c r="C18" s="282">
        <v>17</v>
      </c>
      <c r="D18" s="280">
        <f t="shared" si="0"/>
        <v>1.176</v>
      </c>
    </row>
    <row r="19" ht="15" customHeight="1" spans="1:4">
      <c r="A19" s="281" t="s">
        <v>75</v>
      </c>
      <c r="B19" s="310">
        <v>0</v>
      </c>
      <c r="C19" s="282">
        <v>0</v>
      </c>
      <c r="D19" s="280"/>
    </row>
    <row r="20" ht="15" customHeight="1" spans="1:4">
      <c r="A20" s="278" t="s">
        <v>76</v>
      </c>
      <c r="B20" s="309">
        <f>SUM(B21:B29)</f>
        <v>74600</v>
      </c>
      <c r="C20" s="279">
        <f>SUM(C21:C29)</f>
        <v>60286</v>
      </c>
      <c r="D20" s="280">
        <f t="shared" si="0"/>
        <v>1.237</v>
      </c>
    </row>
    <row r="21" ht="15" customHeight="1" spans="1:4">
      <c r="A21" s="281" t="s">
        <v>77</v>
      </c>
      <c r="B21" s="310">
        <v>6360</v>
      </c>
      <c r="C21" s="282">
        <v>3665</v>
      </c>
      <c r="D21" s="280">
        <f t="shared" si="0"/>
        <v>1.735</v>
      </c>
    </row>
    <row r="22" ht="15" customHeight="1" spans="1:4">
      <c r="A22" s="281" t="s">
        <v>78</v>
      </c>
      <c r="B22" s="310">
        <v>2500</v>
      </c>
      <c r="C22" s="282">
        <v>2104</v>
      </c>
      <c r="D22" s="280">
        <f t="shared" si="0"/>
        <v>1.188</v>
      </c>
    </row>
    <row r="23" ht="15" customHeight="1" spans="1:4">
      <c r="A23" s="281" t="s">
        <v>79</v>
      </c>
      <c r="B23" s="310">
        <v>6000</v>
      </c>
      <c r="C23" s="282">
        <v>6072</v>
      </c>
      <c r="D23" s="280">
        <f t="shared" si="0"/>
        <v>0.988</v>
      </c>
    </row>
    <row r="24" ht="15" customHeight="1" spans="1:4">
      <c r="A24" s="281" t="s">
        <v>80</v>
      </c>
      <c r="B24" s="310">
        <v>0</v>
      </c>
      <c r="C24" s="282">
        <v>0</v>
      </c>
      <c r="D24" s="280"/>
    </row>
    <row r="25" ht="15" customHeight="1" spans="1:4">
      <c r="A25" s="281" t="s">
        <v>81</v>
      </c>
      <c r="B25" s="310">
        <v>59490</v>
      </c>
      <c r="C25" s="282">
        <v>47738</v>
      </c>
      <c r="D25" s="280">
        <f t="shared" si="0"/>
        <v>1.246</v>
      </c>
    </row>
    <row r="26" ht="15" customHeight="1" spans="1:4">
      <c r="A26" s="281" t="s">
        <v>82</v>
      </c>
      <c r="B26" s="310">
        <v>200</v>
      </c>
      <c r="C26" s="282">
        <v>181</v>
      </c>
      <c r="D26" s="280">
        <f t="shared" si="0"/>
        <v>1.105</v>
      </c>
    </row>
    <row r="27" ht="15" customHeight="1" spans="1:4">
      <c r="A27" s="281" t="s">
        <v>83</v>
      </c>
      <c r="B27" s="310">
        <v>50</v>
      </c>
      <c r="C27" s="282">
        <v>47</v>
      </c>
      <c r="D27" s="280">
        <f t="shared" si="0"/>
        <v>1.064</v>
      </c>
    </row>
    <row r="28" ht="15" customHeight="1" spans="1:4">
      <c r="A28" s="281" t="s">
        <v>84</v>
      </c>
      <c r="B28" s="310">
        <v>0</v>
      </c>
      <c r="C28" s="282">
        <v>479</v>
      </c>
      <c r="D28" s="280">
        <f t="shared" si="0"/>
        <v>0</v>
      </c>
    </row>
    <row r="29" customFormat="1" ht="15" customHeight="1" spans="1:4">
      <c r="A29" s="281" t="s">
        <v>85</v>
      </c>
      <c r="B29" s="310">
        <v>0</v>
      </c>
      <c r="C29" s="282">
        <v>0</v>
      </c>
      <c r="D29" s="280"/>
    </row>
    <row r="30" s="300" customFormat="1" ht="15" customHeight="1" spans="1:4">
      <c r="A30" s="311" t="s">
        <v>86</v>
      </c>
      <c r="B30" s="312">
        <f>+B5+B20</f>
        <v>156600</v>
      </c>
      <c r="C30" s="313">
        <f>+C5+C20</f>
        <v>147974</v>
      </c>
      <c r="D30" s="280">
        <f t="shared" si="0"/>
        <v>1.058</v>
      </c>
    </row>
    <row r="31" s="300" customFormat="1" ht="15" customHeight="1" spans="1:4">
      <c r="A31" s="284" t="s">
        <v>87</v>
      </c>
      <c r="B31" s="314">
        <v>0</v>
      </c>
      <c r="C31" s="315">
        <v>0</v>
      </c>
      <c r="D31" s="280"/>
    </row>
    <row r="32" s="300" customFormat="1" ht="15" customHeight="1" spans="1:4">
      <c r="A32" s="284" t="s">
        <v>88</v>
      </c>
      <c r="B32" s="314">
        <f>B33+B40+B41+B39</f>
        <v>189635</v>
      </c>
      <c r="C32" s="313">
        <f>+C33+C37+C38+C39+C40+C41+C42</f>
        <v>339611</v>
      </c>
      <c r="D32" s="280">
        <f>+B32/C32</f>
        <v>0.558</v>
      </c>
    </row>
    <row r="33" ht="15" customHeight="1" spans="1:4">
      <c r="A33" s="285" t="s">
        <v>89</v>
      </c>
      <c r="B33" s="316">
        <f>B34+B35+B36</f>
        <v>112720</v>
      </c>
      <c r="C33" s="279">
        <f>C34+C35+C36</f>
        <v>192163</v>
      </c>
      <c r="D33" s="280">
        <f>+B33/C33</f>
        <v>0.587</v>
      </c>
    </row>
    <row r="34" ht="15" customHeight="1" spans="1:4">
      <c r="A34" s="285" t="s">
        <v>90</v>
      </c>
      <c r="B34" s="316">
        <v>8003</v>
      </c>
      <c r="C34" s="279">
        <v>8003</v>
      </c>
      <c r="D34" s="280">
        <f>+B34/C34</f>
        <v>1</v>
      </c>
    </row>
    <row r="35" ht="15" customHeight="1" spans="1:4">
      <c r="A35" s="285" t="s">
        <v>91</v>
      </c>
      <c r="B35" s="316">
        <v>104712</v>
      </c>
      <c r="C35" s="279">
        <v>153461</v>
      </c>
      <c r="D35" s="280">
        <f>+B35/C35</f>
        <v>0.682</v>
      </c>
    </row>
    <row r="36" ht="15" customHeight="1" spans="1:4">
      <c r="A36" s="285" t="s">
        <v>92</v>
      </c>
      <c r="B36" s="316">
        <v>5</v>
      </c>
      <c r="C36" s="279">
        <v>30699</v>
      </c>
      <c r="D36" s="280">
        <f>+B36/C36</f>
        <v>0</v>
      </c>
    </row>
    <row r="37" ht="15" customHeight="1" spans="1:4">
      <c r="A37" s="286" t="s">
        <v>93</v>
      </c>
      <c r="B37" s="317">
        <v>0</v>
      </c>
      <c r="C37" s="279">
        <v>0</v>
      </c>
      <c r="D37" s="280"/>
    </row>
    <row r="38" ht="15" customHeight="1" spans="1:4">
      <c r="A38" s="287" t="s">
        <v>94</v>
      </c>
      <c r="B38" s="316">
        <v>0</v>
      </c>
      <c r="C38" s="279">
        <v>58955</v>
      </c>
      <c r="D38" s="280">
        <f>+B38/C38</f>
        <v>0</v>
      </c>
    </row>
    <row r="39" ht="15" customHeight="1" spans="1:4">
      <c r="A39" s="287" t="s">
        <v>95</v>
      </c>
      <c r="B39" s="316">
        <v>75200</v>
      </c>
      <c r="C39" s="279">
        <v>43181</v>
      </c>
      <c r="D39" s="280">
        <f>+B39/C39</f>
        <v>1.742</v>
      </c>
    </row>
    <row r="40" ht="15" customHeight="1" spans="1:4">
      <c r="A40" s="285" t="s">
        <v>96</v>
      </c>
      <c r="B40" s="316">
        <v>1715</v>
      </c>
      <c r="C40" s="279">
        <v>16224</v>
      </c>
      <c r="D40" s="280">
        <f>+B40/C40</f>
        <v>0.106</v>
      </c>
    </row>
    <row r="41" ht="15" customHeight="1" spans="1:4">
      <c r="A41" s="288" t="s">
        <v>97</v>
      </c>
      <c r="B41" s="317">
        <v>0</v>
      </c>
      <c r="C41" s="279">
        <v>29088</v>
      </c>
      <c r="D41" s="280">
        <f>+B41/C41</f>
        <v>0</v>
      </c>
    </row>
    <row r="42" ht="15" customHeight="1" spans="1:4">
      <c r="A42" s="287" t="s">
        <v>98</v>
      </c>
      <c r="B42" s="316">
        <v>0</v>
      </c>
      <c r="C42" s="279">
        <v>0</v>
      </c>
      <c r="D42" s="280"/>
    </row>
    <row r="43" ht="15" customHeight="1" spans="1:4">
      <c r="A43" s="283" t="s">
        <v>99</v>
      </c>
      <c r="B43" s="279">
        <f>B30+B31+B32</f>
        <v>346235</v>
      </c>
      <c r="C43" s="279">
        <f>+C30+C31+C32</f>
        <v>487585</v>
      </c>
      <c r="D43" s="280">
        <f>+B43/C43</f>
        <v>0.71</v>
      </c>
    </row>
    <row r="44" spans="1:2">
      <c r="A44" s="289"/>
      <c r="B44" s="302"/>
    </row>
    <row r="45" spans="1:2">
      <c r="A45" s="289"/>
      <c r="B45" s="302"/>
    </row>
    <row r="46" spans="1:2">
      <c r="A46" s="289"/>
      <c r="B46" s="302"/>
    </row>
    <row r="47" spans="1:2">
      <c r="A47" s="318"/>
      <c r="B47" s="319"/>
    </row>
    <row r="48" spans="1:2">
      <c r="A48" s="318"/>
      <c r="B48" s="319"/>
    </row>
    <row r="49" spans="1:2">
      <c r="A49" s="318"/>
      <c r="B49" s="319"/>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7"/>
  <sheetViews>
    <sheetView workbookViewId="0">
      <selection activeCell="P29" sqref="P29"/>
    </sheetView>
  </sheetViews>
  <sheetFormatPr defaultColWidth="8.125" defaultRowHeight="14.25" outlineLevelCol="3"/>
  <cols>
    <col min="1" max="1" width="35.125" style="34" customWidth="1"/>
    <col min="2" max="2" width="16.5" style="34" customWidth="1"/>
    <col min="3" max="3" width="16.375" style="58" customWidth="1"/>
    <col min="4" max="4" width="19.875" style="69" customWidth="1"/>
    <col min="5" max="16384" width="8.125" style="34"/>
  </cols>
  <sheetData>
    <row r="1" spans="1:1">
      <c r="A1" s="34" t="s">
        <v>909</v>
      </c>
    </row>
    <row r="2" ht="20.25" spans="1:4">
      <c r="A2" s="70" t="s">
        <v>910</v>
      </c>
      <c r="B2" s="70"/>
      <c r="C2" s="79"/>
      <c r="D2" s="70"/>
    </row>
    <row r="3" spans="1:4">
      <c r="A3" s="71"/>
      <c r="B3" s="57"/>
      <c r="D3" s="35" t="s">
        <v>703</v>
      </c>
    </row>
    <row r="4" s="66" customFormat="1" ht="44.25" customHeight="1" spans="1:4">
      <c r="A4" s="80" t="s">
        <v>704</v>
      </c>
      <c r="B4" s="59" t="s">
        <v>58</v>
      </c>
      <c r="C4" s="60" t="s">
        <v>59</v>
      </c>
      <c r="D4" s="23" t="s">
        <v>60</v>
      </c>
    </row>
    <row r="5" ht="21" customHeight="1" spans="1:4">
      <c r="A5" s="51" t="s">
        <v>911</v>
      </c>
      <c r="B5" s="73">
        <v>0</v>
      </c>
      <c r="C5" s="81">
        <v>0</v>
      </c>
      <c r="D5" s="74"/>
    </row>
    <row r="6" ht="21" customHeight="1" spans="1:4">
      <c r="A6" s="51" t="s">
        <v>912</v>
      </c>
      <c r="B6" s="77">
        <v>31797</v>
      </c>
      <c r="C6" s="82">
        <v>29095</v>
      </c>
      <c r="D6" s="74">
        <f>+B6/C6</f>
        <v>1.093</v>
      </c>
    </row>
    <row r="7" ht="21" customHeight="1" spans="1:4">
      <c r="A7" s="51" t="s">
        <v>913</v>
      </c>
      <c r="B7" s="82">
        <v>35887</v>
      </c>
      <c r="C7" s="82">
        <v>32646</v>
      </c>
      <c r="D7" s="74">
        <f>+B7/C7</f>
        <v>1.099</v>
      </c>
    </row>
    <row r="8" ht="21" customHeight="1" spans="1:4">
      <c r="A8" s="51" t="s">
        <v>914</v>
      </c>
      <c r="B8" s="77">
        <v>0</v>
      </c>
      <c r="C8" s="82">
        <v>0</v>
      </c>
      <c r="D8" s="74"/>
    </row>
    <row r="9" ht="21" customHeight="1" spans="1:4">
      <c r="A9" s="51" t="s">
        <v>915</v>
      </c>
      <c r="B9" s="77">
        <v>0</v>
      </c>
      <c r="C9" s="82">
        <v>0</v>
      </c>
      <c r="D9" s="74"/>
    </row>
    <row r="10" ht="21" customHeight="1" spans="1:4">
      <c r="A10" s="75" t="s">
        <v>916</v>
      </c>
      <c r="B10" s="77">
        <v>0</v>
      </c>
      <c r="C10" s="82">
        <v>0</v>
      </c>
      <c r="D10" s="74"/>
    </row>
    <row r="11" ht="21" customHeight="1" spans="1:4">
      <c r="A11" s="76" t="s">
        <v>917</v>
      </c>
      <c r="B11" s="77">
        <v>0</v>
      </c>
      <c r="C11" s="82">
        <v>0</v>
      </c>
      <c r="D11" s="74"/>
    </row>
    <row r="12" ht="21" customHeight="1" spans="1:4">
      <c r="A12" s="75" t="s">
        <v>918</v>
      </c>
      <c r="B12" s="77">
        <v>0</v>
      </c>
      <c r="C12" s="82">
        <v>0</v>
      </c>
      <c r="D12" s="74"/>
    </row>
    <row r="13" ht="21" customHeight="1" spans="1:4">
      <c r="A13" s="51" t="s">
        <v>919</v>
      </c>
      <c r="B13" s="77">
        <v>0</v>
      </c>
      <c r="C13" s="82">
        <v>0</v>
      </c>
      <c r="D13" s="74"/>
    </row>
    <row r="14" ht="21" customHeight="1" spans="1:4">
      <c r="A14" s="51" t="s">
        <v>920</v>
      </c>
      <c r="B14" s="77">
        <v>0</v>
      </c>
      <c r="C14" s="82">
        <v>0</v>
      </c>
      <c r="D14" s="74"/>
    </row>
    <row r="15" ht="21" customHeight="1" spans="1:4">
      <c r="A15" s="51" t="s">
        <v>921</v>
      </c>
      <c r="B15" s="77">
        <v>0</v>
      </c>
      <c r="C15" s="82">
        <v>0</v>
      </c>
      <c r="D15" s="74"/>
    </row>
    <row r="16" ht="21" customHeight="1" spans="1:4">
      <c r="A16" s="83" t="s">
        <v>922</v>
      </c>
      <c r="B16" s="77">
        <f>SUM(B5:B15)</f>
        <v>67684</v>
      </c>
      <c r="C16" s="82">
        <f>SUM(C5:C15)</f>
        <v>61741</v>
      </c>
      <c r="D16" s="74">
        <f>+B16/C16</f>
        <v>1.096</v>
      </c>
    </row>
    <row r="17" spans="1:4">
      <c r="A17" s="67"/>
      <c r="B17" s="67"/>
      <c r="C17" s="84"/>
      <c r="D17" s="85"/>
    </row>
  </sheetData>
  <mergeCells count="1">
    <mergeCell ref="A2:D2"/>
  </mergeCells>
  <conditionalFormatting sqref="A5:A6">
    <cfRule type="expression" dxfId="0" priority="1" stopIfTrue="1">
      <formula>"len($A:$A)=3"</formula>
    </cfRule>
  </conditionalFormatting>
  <conditionalFormatting sqref="D5:D16">
    <cfRule type="cellIs" dxfId="1" priority="2" stopIfTrue="1" operator="lessThan">
      <formula>0</formula>
    </cfRule>
  </conditionalFormatting>
  <printOptions horizontalCentered="1"/>
  <pageMargins left="0.393055555555556" right="0.393055555555556" top="0.786805555555556" bottom="0.393055555555556" header="0.313888888888889" footer="0.313888888888889"/>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6"/>
  <sheetViews>
    <sheetView workbookViewId="0">
      <selection activeCell="K11" sqref="K11"/>
    </sheetView>
  </sheetViews>
  <sheetFormatPr defaultColWidth="8.125" defaultRowHeight="14.25" outlineLevelCol="3"/>
  <cols>
    <col min="1" max="1" width="37.125" style="34" customWidth="1"/>
    <col min="2" max="2" width="13.25" style="34" customWidth="1"/>
    <col min="3" max="3" width="13" style="34" customWidth="1"/>
    <col min="4" max="4" width="15.125" style="69" customWidth="1"/>
    <col min="5" max="16384" width="8.125" style="34"/>
  </cols>
  <sheetData>
    <row r="1" ht="19.9" customHeight="1" spans="1:1">
      <c r="A1" s="34" t="s">
        <v>923</v>
      </c>
    </row>
    <row r="2" ht="20.25" spans="1:4">
      <c r="A2" s="70" t="s">
        <v>924</v>
      </c>
      <c r="B2" s="70"/>
      <c r="C2" s="70"/>
      <c r="D2" s="70"/>
    </row>
    <row r="3" spans="1:4">
      <c r="A3" s="71"/>
      <c r="B3" s="57"/>
      <c r="D3" s="35" t="s">
        <v>703</v>
      </c>
    </row>
    <row r="4" s="66" customFormat="1" ht="45.75" customHeight="1" spans="1:4">
      <c r="A4" s="72" t="s">
        <v>704</v>
      </c>
      <c r="B4" s="59" t="s">
        <v>58</v>
      </c>
      <c r="C4" s="23" t="s">
        <v>103</v>
      </c>
      <c r="D4" s="23" t="s">
        <v>104</v>
      </c>
    </row>
    <row r="5" s="67" customFormat="1" ht="22.9" customHeight="1" spans="1:4">
      <c r="A5" s="51" t="s">
        <v>925</v>
      </c>
      <c r="B5" s="73">
        <v>0</v>
      </c>
      <c r="C5" s="73">
        <v>0</v>
      </c>
      <c r="D5" s="74"/>
    </row>
    <row r="6" s="67" customFormat="1" ht="22.9" customHeight="1" spans="1:4">
      <c r="A6" s="51" t="s">
        <v>926</v>
      </c>
      <c r="B6" s="73">
        <v>28618</v>
      </c>
      <c r="C6" s="73">
        <v>25798</v>
      </c>
      <c r="D6" s="74">
        <f>+B6/C6</f>
        <v>1.109</v>
      </c>
    </row>
    <row r="7" s="67" customFormat="1" ht="22.9" customHeight="1" spans="1:4">
      <c r="A7" s="51" t="s">
        <v>927</v>
      </c>
      <c r="B7" s="73">
        <v>35880</v>
      </c>
      <c r="C7" s="73">
        <v>34691</v>
      </c>
      <c r="D7" s="74">
        <f>+B7/C7</f>
        <v>1.034</v>
      </c>
    </row>
    <row r="8" s="67" customFormat="1" ht="22.9" customHeight="1" spans="1:4">
      <c r="A8" s="51" t="s">
        <v>928</v>
      </c>
      <c r="B8" s="73">
        <v>0</v>
      </c>
      <c r="C8" s="73">
        <v>0</v>
      </c>
      <c r="D8" s="74"/>
    </row>
    <row r="9" s="67" customFormat="1" ht="22.9" customHeight="1" spans="1:4">
      <c r="A9" s="51" t="s">
        <v>929</v>
      </c>
      <c r="B9" s="73">
        <v>0</v>
      </c>
      <c r="C9" s="73">
        <v>0</v>
      </c>
      <c r="D9" s="74"/>
    </row>
    <row r="10" s="67" customFormat="1" ht="22.9" customHeight="1" spans="1:4">
      <c r="A10" s="75" t="s">
        <v>930</v>
      </c>
      <c r="B10" s="73">
        <v>0</v>
      </c>
      <c r="C10" s="73">
        <v>0</v>
      </c>
      <c r="D10" s="74"/>
    </row>
    <row r="11" s="67" customFormat="1" ht="22.9" customHeight="1" spans="1:4">
      <c r="A11" s="76" t="s">
        <v>931</v>
      </c>
      <c r="B11" s="73">
        <v>0</v>
      </c>
      <c r="C11" s="73">
        <v>0</v>
      </c>
      <c r="D11" s="74"/>
    </row>
    <row r="12" s="67" customFormat="1" ht="22.9" customHeight="1" spans="1:4">
      <c r="A12" s="75" t="s">
        <v>932</v>
      </c>
      <c r="B12" s="73">
        <v>0</v>
      </c>
      <c r="C12" s="77">
        <v>0</v>
      </c>
      <c r="D12" s="74"/>
    </row>
    <row r="13" s="68" customFormat="1" ht="22.9" customHeight="1" spans="1:4">
      <c r="A13" s="51" t="s">
        <v>933</v>
      </c>
      <c r="B13" s="73">
        <v>0</v>
      </c>
      <c r="C13" s="77">
        <v>0</v>
      </c>
      <c r="D13" s="74"/>
    </row>
    <row r="14" s="67" customFormat="1" ht="22.9" customHeight="1" spans="1:4">
      <c r="A14" s="51" t="s">
        <v>934</v>
      </c>
      <c r="B14" s="73">
        <v>0</v>
      </c>
      <c r="C14" s="77">
        <v>0</v>
      </c>
      <c r="D14" s="74"/>
    </row>
    <row r="15" s="67" customFormat="1" ht="22.9" customHeight="1" spans="1:4">
      <c r="A15" s="51" t="s">
        <v>935</v>
      </c>
      <c r="B15" s="73">
        <v>0</v>
      </c>
      <c r="C15" s="73">
        <v>0</v>
      </c>
      <c r="D15" s="74"/>
    </row>
    <row r="16" s="68" customFormat="1" ht="22.9" customHeight="1" spans="1:4">
      <c r="A16" s="78" t="s">
        <v>630</v>
      </c>
      <c r="B16" s="77">
        <f>SUM(B5:B15)</f>
        <v>64498</v>
      </c>
      <c r="C16" s="77">
        <f>SUM(C5:C15)</f>
        <v>60489</v>
      </c>
      <c r="D16" s="74">
        <f>+B16/C16</f>
        <v>1.066</v>
      </c>
    </row>
  </sheetData>
  <mergeCells count="1">
    <mergeCell ref="A2:D2"/>
  </mergeCells>
  <conditionalFormatting sqref="A5:A6">
    <cfRule type="expression" dxfId="0" priority="1" stopIfTrue="1">
      <formula>"len($A:$A)=3"</formula>
    </cfRule>
  </conditionalFormatting>
  <conditionalFormatting sqref="D5:D16">
    <cfRule type="cellIs" dxfId="1" priority="2" stopIfTrue="1" operator="lessThan">
      <formula>0</formula>
    </cfRule>
  </conditionalFormatting>
  <printOptions horizontalCentered="1"/>
  <pageMargins left="0.393055555555556" right="0.393055555555556" top="0.786805555555556" bottom="0.393055555555556" header="0.313888888888889" footer="0.313888888888889"/>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65"/>
  <sheetViews>
    <sheetView workbookViewId="0">
      <selection activeCell="J15" sqref="J15"/>
    </sheetView>
  </sheetViews>
  <sheetFormatPr defaultColWidth="9" defaultRowHeight="14.25" outlineLevelCol="3"/>
  <cols>
    <col min="1" max="1" width="37.375" style="29" customWidth="1"/>
    <col min="2" max="3" width="14.125" style="30" customWidth="1"/>
    <col min="4" max="4" width="14.625" style="29" customWidth="1"/>
    <col min="5" max="16384" width="9" style="29"/>
  </cols>
  <sheetData>
    <row r="1" ht="19.35" customHeight="1" spans="1:1">
      <c r="A1" s="29" t="s">
        <v>936</v>
      </c>
    </row>
    <row r="2" ht="24.75" customHeight="1" spans="1:4">
      <c r="A2" s="31" t="s">
        <v>937</v>
      </c>
      <c r="B2" s="31"/>
      <c r="C2" s="31"/>
      <c r="D2" s="31"/>
    </row>
    <row r="3" ht="17.45" customHeight="1" spans="1:4">
      <c r="A3" s="32"/>
      <c r="B3" s="57"/>
      <c r="C3" s="58"/>
      <c r="D3" s="35" t="s">
        <v>703</v>
      </c>
    </row>
    <row r="4" ht="30" customHeight="1" spans="1:4">
      <c r="A4" s="36" t="s">
        <v>938</v>
      </c>
      <c r="B4" s="59" t="s">
        <v>58</v>
      </c>
      <c r="C4" s="60" t="s">
        <v>59</v>
      </c>
      <c r="D4" s="23" t="s">
        <v>60</v>
      </c>
    </row>
    <row r="5" ht="20.45" customHeight="1" spans="1:4">
      <c r="A5" s="38" t="s">
        <v>911</v>
      </c>
      <c r="B5" s="39"/>
      <c r="C5" s="39"/>
      <c r="D5" s="40"/>
    </row>
    <row r="6" ht="20.45" customHeight="1" spans="1:4">
      <c r="A6" s="41" t="s">
        <v>939</v>
      </c>
      <c r="B6" s="39"/>
      <c r="C6" s="39"/>
      <c r="D6" s="40"/>
    </row>
    <row r="7" ht="20.45" customHeight="1" spans="1:4">
      <c r="A7" s="41" t="s">
        <v>940</v>
      </c>
      <c r="B7" s="39"/>
      <c r="C7" s="39"/>
      <c r="D7" s="40"/>
    </row>
    <row r="8" ht="20.45" customHeight="1" spans="1:4">
      <c r="A8" s="41" t="s">
        <v>941</v>
      </c>
      <c r="B8" s="39"/>
      <c r="C8" s="39"/>
      <c r="D8" s="40"/>
    </row>
    <row r="9" ht="20.45" customHeight="1" spans="1:4">
      <c r="A9" s="41" t="s">
        <v>942</v>
      </c>
      <c r="B9" s="39"/>
      <c r="C9" s="39"/>
      <c r="D9" s="40"/>
    </row>
    <row r="10" ht="20.45" customHeight="1" spans="1:4">
      <c r="A10" s="61" t="s">
        <v>943</v>
      </c>
      <c r="B10" s="39"/>
      <c r="C10" s="39"/>
      <c r="D10" s="40"/>
    </row>
    <row r="11" ht="20.45" customHeight="1" spans="1:4">
      <c r="A11" s="38" t="s">
        <v>912</v>
      </c>
      <c r="B11" s="42">
        <f>SUM(B12:B16)</f>
        <v>31797</v>
      </c>
      <c r="C11" s="42">
        <f>SUM(C12:C16)</f>
        <v>29095</v>
      </c>
      <c r="D11" s="62">
        <f t="shared" ref="D11:D15" si="0">+B11/C11</f>
        <v>1.093</v>
      </c>
    </row>
    <row r="12" ht="20.45" customHeight="1" spans="1:4">
      <c r="A12" s="41" t="s">
        <v>939</v>
      </c>
      <c r="B12" s="42">
        <v>2634</v>
      </c>
      <c r="C12" s="42">
        <v>2634</v>
      </c>
      <c r="D12" s="62">
        <f t="shared" si="0"/>
        <v>1</v>
      </c>
    </row>
    <row r="13" ht="20.45" customHeight="1" spans="1:4">
      <c r="A13" s="41" t="s">
        <v>940</v>
      </c>
      <c r="B13" s="42">
        <v>27906</v>
      </c>
      <c r="C13" s="42">
        <v>24838</v>
      </c>
      <c r="D13" s="62">
        <f t="shared" si="0"/>
        <v>1.124</v>
      </c>
    </row>
    <row r="14" ht="20.45" customHeight="1" spans="1:4">
      <c r="A14" s="41" t="s">
        <v>941</v>
      </c>
      <c r="B14" s="42">
        <v>548</v>
      </c>
      <c r="C14" s="42">
        <v>963</v>
      </c>
      <c r="D14" s="62">
        <f t="shared" si="0"/>
        <v>0.569</v>
      </c>
    </row>
    <row r="15" ht="20.45" customHeight="1" spans="1:4">
      <c r="A15" s="41" t="s">
        <v>942</v>
      </c>
      <c r="B15" s="42">
        <v>709</v>
      </c>
      <c r="C15" s="42">
        <v>660</v>
      </c>
      <c r="D15" s="62">
        <f t="shared" si="0"/>
        <v>1.074</v>
      </c>
    </row>
    <row r="16" ht="20.45" customHeight="1" spans="1:4">
      <c r="A16" s="61" t="s">
        <v>943</v>
      </c>
      <c r="B16" s="42"/>
      <c r="C16" s="42"/>
      <c r="D16" s="62"/>
    </row>
    <row r="17" ht="20.45" customHeight="1" spans="1:4">
      <c r="A17" s="38" t="s">
        <v>913</v>
      </c>
      <c r="B17" s="42">
        <f>SUM(B18:B22)</f>
        <v>35887</v>
      </c>
      <c r="C17" s="42">
        <f>SUM(C18:C22)</f>
        <v>32646</v>
      </c>
      <c r="D17" s="62">
        <f t="shared" ref="D17:D21" si="1">+B17/C17</f>
        <v>1.099</v>
      </c>
    </row>
    <row r="18" ht="20.45" customHeight="1" spans="1:4">
      <c r="A18" s="51" t="s">
        <v>939</v>
      </c>
      <c r="B18" s="42">
        <v>19227</v>
      </c>
      <c r="C18" s="42">
        <v>18434</v>
      </c>
      <c r="D18" s="62">
        <f t="shared" si="1"/>
        <v>1.043</v>
      </c>
    </row>
    <row r="19" ht="20.45" customHeight="1" spans="1:4">
      <c r="A19" s="51" t="s">
        <v>940</v>
      </c>
      <c r="B19" s="42">
        <v>16400</v>
      </c>
      <c r="C19" s="42">
        <v>12479</v>
      </c>
      <c r="D19" s="62">
        <f t="shared" si="1"/>
        <v>1.314</v>
      </c>
    </row>
    <row r="20" ht="20.45" customHeight="1" spans="1:4">
      <c r="A20" s="51" t="s">
        <v>941</v>
      </c>
      <c r="B20" s="42">
        <v>60</v>
      </c>
      <c r="C20" s="42">
        <v>464</v>
      </c>
      <c r="D20" s="62">
        <f t="shared" si="1"/>
        <v>0.129</v>
      </c>
    </row>
    <row r="21" ht="20.45" customHeight="1" spans="1:4">
      <c r="A21" s="51" t="s">
        <v>942</v>
      </c>
      <c r="B21" s="42">
        <v>200</v>
      </c>
      <c r="C21" s="42">
        <v>1269</v>
      </c>
      <c r="D21" s="62">
        <f t="shared" si="1"/>
        <v>0.158</v>
      </c>
    </row>
    <row r="22" ht="20.45" customHeight="1" spans="1:4">
      <c r="A22" s="63" t="s">
        <v>943</v>
      </c>
      <c r="B22" s="42"/>
      <c r="C22" s="42"/>
      <c r="D22" s="47"/>
    </row>
    <row r="23" ht="20.45" customHeight="1" spans="1:4">
      <c r="A23" s="38" t="s">
        <v>914</v>
      </c>
      <c r="B23" s="42"/>
      <c r="C23" s="42"/>
      <c r="D23" s="47"/>
    </row>
    <row r="24" ht="20.45" customHeight="1" spans="1:4">
      <c r="A24" s="51" t="s">
        <v>939</v>
      </c>
      <c r="B24" s="42"/>
      <c r="C24" s="42"/>
      <c r="D24" s="47"/>
    </row>
    <row r="25" ht="20.45" customHeight="1" spans="1:4">
      <c r="A25" s="51" t="s">
        <v>940</v>
      </c>
      <c r="B25" s="42"/>
      <c r="C25" s="42"/>
      <c r="D25" s="47"/>
    </row>
    <row r="26" ht="20.45" customHeight="1" spans="1:4">
      <c r="A26" s="51" t="s">
        <v>941</v>
      </c>
      <c r="B26" s="42"/>
      <c r="C26" s="42"/>
      <c r="D26" s="47"/>
    </row>
    <row r="27" ht="20.45" customHeight="1" spans="1:4">
      <c r="A27" s="51" t="s">
        <v>942</v>
      </c>
      <c r="B27" s="42"/>
      <c r="C27" s="42"/>
      <c r="D27" s="47"/>
    </row>
    <row r="28" ht="20.45" customHeight="1" spans="1:4">
      <c r="A28" s="63" t="s">
        <v>943</v>
      </c>
      <c r="B28" s="42"/>
      <c r="C28" s="42"/>
      <c r="D28" s="47"/>
    </row>
    <row r="29" ht="20.45" customHeight="1" spans="1:4">
      <c r="A29" s="38" t="s">
        <v>915</v>
      </c>
      <c r="B29" s="42"/>
      <c r="C29" s="42"/>
      <c r="D29" s="47"/>
    </row>
    <row r="30" ht="20.45" customHeight="1" spans="1:4">
      <c r="A30" s="49" t="s">
        <v>944</v>
      </c>
      <c r="B30" s="42"/>
      <c r="C30" s="42"/>
      <c r="D30" s="47"/>
    </row>
    <row r="31" ht="20.45" customHeight="1" spans="1:4">
      <c r="A31" s="41" t="s">
        <v>939</v>
      </c>
      <c r="B31" s="42"/>
      <c r="C31" s="42"/>
      <c r="D31" s="47"/>
    </row>
    <row r="32" ht="20.45" customHeight="1" spans="1:4">
      <c r="A32" s="41" t="s">
        <v>940</v>
      </c>
      <c r="B32" s="42"/>
      <c r="C32" s="42"/>
      <c r="D32" s="47"/>
    </row>
    <row r="33" ht="20.45" customHeight="1" spans="1:4">
      <c r="A33" s="41" t="s">
        <v>941</v>
      </c>
      <c r="B33" s="42"/>
      <c r="C33" s="42"/>
      <c r="D33" s="47"/>
    </row>
    <row r="34" ht="20.45" customHeight="1" spans="1:4">
      <c r="A34" s="41" t="s">
        <v>942</v>
      </c>
      <c r="B34" s="42"/>
      <c r="C34" s="42"/>
      <c r="D34" s="47"/>
    </row>
    <row r="35" ht="20.45" customHeight="1" spans="1:4">
      <c r="A35" s="61" t="s">
        <v>943</v>
      </c>
      <c r="B35" s="42"/>
      <c r="C35" s="42"/>
      <c r="D35" s="47"/>
    </row>
    <row r="36" ht="20.45" customHeight="1" spans="1:4">
      <c r="A36" s="51" t="s">
        <v>917</v>
      </c>
      <c r="B36" s="42"/>
      <c r="C36" s="42"/>
      <c r="D36" s="47"/>
    </row>
    <row r="37" ht="20.45" customHeight="1" spans="1:4">
      <c r="A37" s="41" t="s">
        <v>939</v>
      </c>
      <c r="B37" s="42"/>
      <c r="C37" s="42"/>
      <c r="D37" s="47"/>
    </row>
    <row r="38" ht="20.45" customHeight="1" spans="1:4">
      <c r="A38" s="41" t="s">
        <v>940</v>
      </c>
      <c r="B38" s="42"/>
      <c r="C38" s="42"/>
      <c r="D38" s="47"/>
    </row>
    <row r="39" ht="20.45" customHeight="1" spans="1:4">
      <c r="A39" s="41" t="s">
        <v>941</v>
      </c>
      <c r="B39" s="42"/>
      <c r="C39" s="42"/>
      <c r="D39" s="47"/>
    </row>
    <row r="40" ht="20.45" customHeight="1" spans="1:4">
      <c r="A40" s="41" t="s">
        <v>942</v>
      </c>
      <c r="B40" s="42"/>
      <c r="C40" s="42"/>
      <c r="D40" s="47"/>
    </row>
    <row r="41" ht="20.45" customHeight="1" spans="1:4">
      <c r="A41" s="41" t="s">
        <v>943</v>
      </c>
      <c r="B41" s="42"/>
      <c r="C41" s="42"/>
      <c r="D41" s="47"/>
    </row>
    <row r="42" ht="20.45" customHeight="1" spans="1:4">
      <c r="A42" s="49" t="s">
        <v>945</v>
      </c>
      <c r="B42" s="42"/>
      <c r="C42" s="42"/>
      <c r="D42" s="47"/>
    </row>
    <row r="43" ht="20.45" customHeight="1" spans="1:4">
      <c r="A43" s="49" t="s">
        <v>946</v>
      </c>
      <c r="B43" s="42"/>
      <c r="C43" s="42"/>
      <c r="D43" s="47"/>
    </row>
    <row r="44" ht="20.45" customHeight="1" spans="1:4">
      <c r="A44" s="49" t="s">
        <v>947</v>
      </c>
      <c r="B44" s="42"/>
      <c r="C44" s="42"/>
      <c r="D44" s="47"/>
    </row>
    <row r="45" ht="20.45" customHeight="1" spans="1:4">
      <c r="A45" s="49" t="s">
        <v>948</v>
      </c>
      <c r="B45" s="42"/>
      <c r="C45" s="42"/>
      <c r="D45" s="47"/>
    </row>
    <row r="46" ht="20.45" customHeight="1" spans="1:4">
      <c r="A46" s="53" t="s">
        <v>942</v>
      </c>
      <c r="B46" s="42"/>
      <c r="C46" s="42"/>
      <c r="D46" s="47"/>
    </row>
    <row r="47" ht="20.45" customHeight="1" spans="1:4">
      <c r="A47" s="53" t="s">
        <v>943</v>
      </c>
      <c r="B47" s="42"/>
      <c r="C47" s="42"/>
      <c r="D47" s="47"/>
    </row>
    <row r="48" ht="20.45" customHeight="1" spans="1:4">
      <c r="A48" s="38" t="s">
        <v>919</v>
      </c>
      <c r="B48" s="42"/>
      <c r="C48" s="42"/>
      <c r="D48" s="47"/>
    </row>
    <row r="49" ht="20.45" customHeight="1" spans="1:4">
      <c r="A49" s="41" t="s">
        <v>939</v>
      </c>
      <c r="B49" s="42"/>
      <c r="C49" s="42"/>
      <c r="D49" s="47"/>
    </row>
    <row r="50" ht="20.45" customHeight="1" spans="1:4">
      <c r="A50" s="41" t="s">
        <v>940</v>
      </c>
      <c r="B50" s="42"/>
      <c r="C50" s="42"/>
      <c r="D50" s="47"/>
    </row>
    <row r="51" ht="20.45" customHeight="1" spans="1:4">
      <c r="A51" s="41" t="s">
        <v>941</v>
      </c>
      <c r="B51" s="42"/>
      <c r="C51" s="42"/>
      <c r="D51" s="47"/>
    </row>
    <row r="52" ht="20.45" customHeight="1" spans="1:4">
      <c r="A52" s="41" t="s">
        <v>942</v>
      </c>
      <c r="B52" s="42"/>
      <c r="C52" s="42"/>
      <c r="D52" s="47"/>
    </row>
    <row r="53" ht="20.45" customHeight="1" spans="1:4">
      <c r="A53" s="41" t="s">
        <v>943</v>
      </c>
      <c r="B53" s="42"/>
      <c r="C53" s="42"/>
      <c r="D53" s="47"/>
    </row>
    <row r="54" ht="20.45" customHeight="1" spans="1:4">
      <c r="A54" s="38" t="s">
        <v>920</v>
      </c>
      <c r="B54" s="42"/>
      <c r="C54" s="42"/>
      <c r="D54" s="47"/>
    </row>
    <row r="55" ht="20.45" customHeight="1" spans="1:4">
      <c r="A55" s="41" t="s">
        <v>939</v>
      </c>
      <c r="B55" s="42"/>
      <c r="C55" s="42"/>
      <c r="D55" s="47"/>
    </row>
    <row r="56" ht="20.45" customHeight="1" spans="1:4">
      <c r="A56" s="41" t="s">
        <v>940</v>
      </c>
      <c r="B56" s="42"/>
      <c r="C56" s="42"/>
      <c r="D56" s="47"/>
    </row>
    <row r="57" ht="20.45" customHeight="1" spans="1:4">
      <c r="A57" s="41" t="s">
        <v>941</v>
      </c>
      <c r="B57" s="42"/>
      <c r="C57" s="42"/>
      <c r="D57" s="47"/>
    </row>
    <row r="58" ht="20.45" customHeight="1" spans="1:4">
      <c r="A58" s="41" t="s">
        <v>942</v>
      </c>
      <c r="B58" s="42"/>
      <c r="C58" s="42"/>
      <c r="D58" s="47"/>
    </row>
    <row r="59" ht="20.45" customHeight="1" spans="1:4">
      <c r="A59" s="41" t="s">
        <v>943</v>
      </c>
      <c r="B59" s="42"/>
      <c r="C59" s="42"/>
      <c r="D59" s="47"/>
    </row>
    <row r="60" ht="20.45" customHeight="1" spans="1:4">
      <c r="A60" s="38" t="s">
        <v>921</v>
      </c>
      <c r="B60" s="42"/>
      <c r="C60" s="42"/>
      <c r="D60" s="47"/>
    </row>
    <row r="61" ht="20.45" customHeight="1" spans="1:4">
      <c r="A61" s="41" t="s">
        <v>939</v>
      </c>
      <c r="B61" s="42"/>
      <c r="C61" s="42"/>
      <c r="D61" s="47"/>
    </row>
    <row r="62" ht="20.45" customHeight="1" spans="1:4">
      <c r="A62" s="41" t="s">
        <v>940</v>
      </c>
      <c r="B62" s="42"/>
      <c r="C62" s="42"/>
      <c r="D62" s="47"/>
    </row>
    <row r="63" ht="20.45" customHeight="1" spans="1:4">
      <c r="A63" s="41" t="s">
        <v>941</v>
      </c>
      <c r="B63" s="42"/>
      <c r="C63" s="42"/>
      <c r="D63" s="47"/>
    </row>
    <row r="64" ht="20.45" customHeight="1" spans="1:4">
      <c r="A64" s="41" t="s">
        <v>942</v>
      </c>
      <c r="B64" s="42"/>
      <c r="C64" s="42"/>
      <c r="D64" s="47"/>
    </row>
    <row r="65" ht="20.45" customHeight="1" spans="1:4">
      <c r="A65" s="41" t="s">
        <v>943</v>
      </c>
      <c r="B65" s="64"/>
      <c r="C65" s="64"/>
      <c r="D65" s="65"/>
    </row>
  </sheetData>
  <mergeCells count="1">
    <mergeCell ref="A2:D2"/>
  </mergeCells>
  <conditionalFormatting sqref="A5:A16">
    <cfRule type="expression" dxfId="0" priority="6" stopIfTrue="1">
      <formula>"len($A:$A)=3"</formula>
    </cfRule>
  </conditionalFormatting>
  <conditionalFormatting sqref="A31:A35">
    <cfRule type="expression" dxfId="0" priority="5" stopIfTrue="1">
      <formula>"len($A:$A)=3"</formula>
    </cfRule>
  </conditionalFormatting>
  <conditionalFormatting sqref="A37:A41">
    <cfRule type="expression" dxfId="0" priority="4" stopIfTrue="1">
      <formula>"len($A:$A)=3"</formula>
    </cfRule>
  </conditionalFormatting>
  <conditionalFormatting sqref="A49:A53">
    <cfRule type="expression" dxfId="0" priority="3" stopIfTrue="1">
      <formula>"len($A:$A)=3"</formula>
    </cfRule>
  </conditionalFormatting>
  <conditionalFormatting sqref="A55:A59">
    <cfRule type="expression" dxfId="0" priority="2" stopIfTrue="1">
      <formula>"len($A:$A)=3"</formula>
    </cfRule>
  </conditionalFormatting>
  <conditionalFormatting sqref="A61:A65">
    <cfRule type="expression" dxfId="0" priority="1" stopIfTrue="1">
      <formula>"len($A:$A)=3"</formula>
    </cfRule>
  </conditionalFormatting>
  <printOptions horizontalCentered="1"/>
  <pageMargins left="0.393055555555556" right="0.393055555555556" top="0.590277777777778" bottom="0.393055555555556" header="0.313888888888889" footer="0.313888888888889"/>
  <pageSetup paperSize="9" scale="56"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49"/>
  <sheetViews>
    <sheetView workbookViewId="0">
      <selection activeCell="G14" sqref="G14"/>
    </sheetView>
  </sheetViews>
  <sheetFormatPr defaultColWidth="9" defaultRowHeight="14.25" outlineLevelCol="3"/>
  <cols>
    <col min="1" max="1" width="46" style="29" customWidth="1"/>
    <col min="2" max="2" width="13" style="30" customWidth="1"/>
    <col min="3" max="3" width="13.375" style="29" customWidth="1"/>
    <col min="4" max="4" width="15.25" style="29" customWidth="1"/>
    <col min="5" max="16384" width="9" style="29"/>
  </cols>
  <sheetData>
    <row r="1" ht="19.35" customHeight="1" spans="1:1">
      <c r="A1" s="29" t="s">
        <v>949</v>
      </c>
    </row>
    <row r="2" ht="26.45" customHeight="1" spans="1:4">
      <c r="A2" s="31" t="s">
        <v>950</v>
      </c>
      <c r="B2" s="31"/>
      <c r="C2" s="31"/>
      <c r="D2" s="31"/>
    </row>
    <row r="3" ht="17.45" customHeight="1" spans="1:4">
      <c r="A3" s="32"/>
      <c r="B3" s="33"/>
      <c r="C3" s="34"/>
      <c r="D3" s="35" t="s">
        <v>703</v>
      </c>
    </row>
    <row r="4" ht="44.45" customHeight="1" spans="1:4">
      <c r="A4" s="36" t="s">
        <v>938</v>
      </c>
      <c r="B4" s="37" t="s">
        <v>58</v>
      </c>
      <c r="C4" s="23" t="s">
        <v>103</v>
      </c>
      <c r="D4" s="23" t="s">
        <v>104</v>
      </c>
    </row>
    <row r="5" ht="22.9" customHeight="1" spans="1:4">
      <c r="A5" s="38" t="s">
        <v>925</v>
      </c>
      <c r="B5" s="39"/>
      <c r="C5" s="39"/>
      <c r="D5" s="40"/>
    </row>
    <row r="6" ht="22.9" customHeight="1" spans="1:4">
      <c r="A6" s="41" t="s">
        <v>951</v>
      </c>
      <c r="B6" s="39"/>
      <c r="C6" s="39"/>
      <c r="D6" s="40"/>
    </row>
    <row r="7" ht="22.9" customHeight="1" spans="1:4">
      <c r="A7" s="41" t="s">
        <v>952</v>
      </c>
      <c r="B7" s="39"/>
      <c r="C7" s="39"/>
      <c r="D7" s="40"/>
    </row>
    <row r="8" ht="22.9" customHeight="1" spans="1:4">
      <c r="A8" s="41" t="s">
        <v>953</v>
      </c>
      <c r="B8" s="39"/>
      <c r="C8" s="39"/>
      <c r="D8" s="40"/>
    </row>
    <row r="9" ht="22.9" customHeight="1" spans="1:4">
      <c r="A9" s="41" t="s">
        <v>954</v>
      </c>
      <c r="B9" s="39"/>
      <c r="C9" s="39"/>
      <c r="D9" s="40"/>
    </row>
    <row r="10" ht="22.9" customHeight="1" spans="1:4">
      <c r="A10" s="38" t="s">
        <v>926</v>
      </c>
      <c r="B10" s="42">
        <f>SUM(B11:B14)</f>
        <v>28618</v>
      </c>
      <c r="C10" s="42">
        <f>SUM(C11:C14)</f>
        <v>25798</v>
      </c>
      <c r="D10" s="43">
        <f t="shared" ref="D10:D14" si="0">B10/C10</f>
        <v>1.109</v>
      </c>
    </row>
    <row r="11" ht="22.9" customHeight="1" spans="1:4">
      <c r="A11" s="44" t="s">
        <v>955</v>
      </c>
      <c r="B11" s="42">
        <v>26505</v>
      </c>
      <c r="C11" s="45">
        <v>23976</v>
      </c>
      <c r="D11" s="43">
        <f t="shared" si="0"/>
        <v>1.105</v>
      </c>
    </row>
    <row r="12" ht="22.9" customHeight="1" spans="1:4">
      <c r="A12" s="44" t="s">
        <v>956</v>
      </c>
      <c r="B12" s="42">
        <v>1076</v>
      </c>
      <c r="C12" s="45">
        <v>917</v>
      </c>
      <c r="D12" s="43">
        <f t="shared" si="0"/>
        <v>1.173</v>
      </c>
    </row>
    <row r="13" ht="22.9" customHeight="1" spans="1:4">
      <c r="A13" s="44" t="s">
        <v>957</v>
      </c>
      <c r="B13" s="42">
        <v>1021</v>
      </c>
      <c r="C13" s="45">
        <v>891</v>
      </c>
      <c r="D13" s="43">
        <f t="shared" si="0"/>
        <v>1.146</v>
      </c>
    </row>
    <row r="14" ht="22.9" customHeight="1" spans="1:4">
      <c r="A14" s="44" t="s">
        <v>958</v>
      </c>
      <c r="B14" s="42">
        <v>16</v>
      </c>
      <c r="C14" s="45">
        <v>14</v>
      </c>
      <c r="D14" s="43">
        <f t="shared" si="0"/>
        <v>1.143</v>
      </c>
    </row>
    <row r="15" ht="22.9" customHeight="1" spans="1:4">
      <c r="A15" s="38" t="s">
        <v>927</v>
      </c>
      <c r="B15" s="42">
        <f>SUM(B16:B17)</f>
        <v>35880</v>
      </c>
      <c r="C15" s="42">
        <f>SUM(C16:C17)</f>
        <v>34691</v>
      </c>
      <c r="D15" s="43">
        <f t="shared" ref="D15:D17" si="1">B15/C15</f>
        <v>1.034</v>
      </c>
    </row>
    <row r="16" ht="22.9" customHeight="1" spans="1:4">
      <c r="A16" s="46" t="s">
        <v>959</v>
      </c>
      <c r="B16" s="42">
        <v>35680</v>
      </c>
      <c r="C16" s="45">
        <v>34491</v>
      </c>
      <c r="D16" s="43">
        <f t="shared" si="1"/>
        <v>1.034</v>
      </c>
    </row>
    <row r="17" ht="22.9" customHeight="1" spans="1:4">
      <c r="A17" s="46" t="s">
        <v>960</v>
      </c>
      <c r="B17" s="42">
        <v>200</v>
      </c>
      <c r="C17" s="45">
        <v>200</v>
      </c>
      <c r="D17" s="43">
        <f t="shared" si="1"/>
        <v>1</v>
      </c>
    </row>
    <row r="18" ht="22.9" customHeight="1" spans="1:4">
      <c r="A18" s="38" t="s">
        <v>928</v>
      </c>
      <c r="B18" s="42"/>
      <c r="C18" s="45"/>
      <c r="D18" s="47"/>
    </row>
    <row r="19" ht="22.9" customHeight="1" spans="1:4">
      <c r="A19" s="48" t="s">
        <v>961</v>
      </c>
      <c r="B19" s="42"/>
      <c r="C19" s="45"/>
      <c r="D19" s="47"/>
    </row>
    <row r="20" ht="22.9" customHeight="1" spans="1:4">
      <c r="A20" s="48" t="s">
        <v>962</v>
      </c>
      <c r="B20" s="42"/>
      <c r="C20" s="45"/>
      <c r="D20" s="47"/>
    </row>
    <row r="21" ht="22.9" customHeight="1" spans="1:4">
      <c r="A21" s="48" t="s">
        <v>963</v>
      </c>
      <c r="B21" s="42"/>
      <c r="C21" s="45"/>
      <c r="D21" s="47"/>
    </row>
    <row r="22" ht="22.9" customHeight="1" spans="1:4">
      <c r="A22" s="38" t="s">
        <v>929</v>
      </c>
      <c r="B22" s="42"/>
      <c r="C22" s="45"/>
      <c r="D22" s="47"/>
    </row>
    <row r="23" ht="22.9" customHeight="1" spans="1:4">
      <c r="A23" s="49" t="s">
        <v>930</v>
      </c>
      <c r="B23" s="42"/>
      <c r="C23" s="45"/>
      <c r="D23" s="47"/>
    </row>
    <row r="24" ht="22.9" customHeight="1" spans="1:4">
      <c r="A24" s="50" t="s">
        <v>964</v>
      </c>
      <c r="B24" s="42"/>
      <c r="C24" s="45"/>
      <c r="D24" s="47"/>
    </row>
    <row r="25" ht="22.9" customHeight="1" spans="1:4">
      <c r="A25" s="50" t="s">
        <v>965</v>
      </c>
      <c r="B25" s="42"/>
      <c r="C25" s="45"/>
      <c r="D25" s="47"/>
    </row>
    <row r="26" ht="22.9" customHeight="1" spans="1:4">
      <c r="A26" s="50" t="s">
        <v>966</v>
      </c>
      <c r="B26" s="42"/>
      <c r="C26" s="45"/>
      <c r="D26" s="47"/>
    </row>
    <row r="27" ht="22.9" customHeight="1" spans="1:4">
      <c r="A27" s="51" t="s">
        <v>931</v>
      </c>
      <c r="B27" s="42"/>
      <c r="C27" s="45"/>
      <c r="D27" s="47"/>
    </row>
    <row r="28" ht="22.9" customHeight="1" spans="1:4">
      <c r="A28" s="52" t="s">
        <v>967</v>
      </c>
      <c r="B28" s="42"/>
      <c r="C28" s="45"/>
      <c r="D28" s="47"/>
    </row>
    <row r="29" ht="22.9" customHeight="1" spans="1:4">
      <c r="A29" s="52" t="s">
        <v>968</v>
      </c>
      <c r="B29" s="42"/>
      <c r="C29" s="45"/>
      <c r="D29" s="47"/>
    </row>
    <row r="30" ht="22.9" customHeight="1" spans="1:4">
      <c r="A30" s="52" t="s">
        <v>969</v>
      </c>
      <c r="B30" s="42"/>
      <c r="C30" s="45"/>
      <c r="D30" s="47"/>
    </row>
    <row r="31" ht="22.9" customHeight="1" spans="1:4">
      <c r="A31" s="49" t="s">
        <v>932</v>
      </c>
      <c r="B31" s="42"/>
      <c r="C31" s="45"/>
      <c r="D31" s="47"/>
    </row>
    <row r="32" ht="22.9" customHeight="1" spans="1:4">
      <c r="A32" s="53" t="s">
        <v>970</v>
      </c>
      <c r="B32" s="42"/>
      <c r="C32" s="45"/>
      <c r="D32" s="47"/>
    </row>
    <row r="33" ht="22.9" customHeight="1" spans="1:4">
      <c r="A33" s="53" t="s">
        <v>968</v>
      </c>
      <c r="B33" s="42"/>
      <c r="C33" s="45"/>
      <c r="D33" s="47"/>
    </row>
    <row r="34" ht="22.9" customHeight="1" spans="1:4">
      <c r="A34" s="53" t="s">
        <v>971</v>
      </c>
      <c r="B34" s="42"/>
      <c r="C34" s="45"/>
      <c r="D34" s="47"/>
    </row>
    <row r="35" ht="22.9" customHeight="1" spans="1:4">
      <c r="A35" s="38" t="s">
        <v>933</v>
      </c>
      <c r="B35" s="42"/>
      <c r="C35" s="45"/>
      <c r="D35" s="47"/>
    </row>
    <row r="36" ht="22.9" customHeight="1" spans="1:4">
      <c r="A36" s="54" t="s">
        <v>972</v>
      </c>
      <c r="B36" s="42"/>
      <c r="C36" s="45"/>
      <c r="D36" s="47"/>
    </row>
    <row r="37" ht="22.9" customHeight="1" spans="1:4">
      <c r="A37" s="54" t="s">
        <v>973</v>
      </c>
      <c r="B37" s="42"/>
      <c r="C37" s="45"/>
      <c r="D37" s="47"/>
    </row>
    <row r="38" ht="22.9" customHeight="1" spans="1:4">
      <c r="A38" s="54" t="s">
        <v>974</v>
      </c>
      <c r="B38" s="42"/>
      <c r="C38" s="45"/>
      <c r="D38" s="47"/>
    </row>
    <row r="39" ht="22.9" customHeight="1" spans="1:4">
      <c r="A39" s="54" t="s">
        <v>975</v>
      </c>
      <c r="B39" s="42"/>
      <c r="C39" s="45"/>
      <c r="D39" s="47"/>
    </row>
    <row r="40" ht="22.9" customHeight="1" spans="1:4">
      <c r="A40" s="38" t="s">
        <v>934</v>
      </c>
      <c r="B40" s="42"/>
      <c r="C40" s="45"/>
      <c r="D40" s="47"/>
    </row>
    <row r="41" ht="22.9" customHeight="1" spans="1:4">
      <c r="A41" s="55" t="s">
        <v>976</v>
      </c>
      <c r="B41" s="42"/>
      <c r="C41" s="45"/>
      <c r="D41" s="47"/>
    </row>
    <row r="42" ht="22.9" customHeight="1" spans="1:4">
      <c r="A42" s="55" t="s">
        <v>977</v>
      </c>
      <c r="B42" s="42"/>
      <c r="C42" s="45"/>
      <c r="D42" s="47"/>
    </row>
    <row r="43" ht="22.9" customHeight="1" spans="1:4">
      <c r="A43" s="55" t="s">
        <v>953</v>
      </c>
      <c r="B43" s="42"/>
      <c r="C43" s="45"/>
      <c r="D43" s="47"/>
    </row>
    <row r="44" ht="22.9" customHeight="1" spans="1:4">
      <c r="A44" s="55" t="s">
        <v>978</v>
      </c>
      <c r="B44" s="42"/>
      <c r="C44" s="45"/>
      <c r="D44" s="47"/>
    </row>
    <row r="45" ht="22.9" customHeight="1" spans="1:4">
      <c r="A45" s="55" t="s">
        <v>979</v>
      </c>
      <c r="B45" s="42"/>
      <c r="C45" s="45"/>
      <c r="D45" s="47"/>
    </row>
    <row r="46" ht="22.9" customHeight="1" spans="1:4">
      <c r="A46" s="38" t="s">
        <v>935</v>
      </c>
      <c r="B46" s="42"/>
      <c r="C46" s="45"/>
      <c r="D46" s="47"/>
    </row>
    <row r="47" ht="22.9" customHeight="1" spans="1:4">
      <c r="A47" s="56" t="s">
        <v>980</v>
      </c>
      <c r="B47" s="42"/>
      <c r="C47" s="45"/>
      <c r="D47" s="47"/>
    </row>
    <row r="48" ht="22.9" customHeight="1" spans="1:4">
      <c r="A48" s="56" t="s">
        <v>981</v>
      </c>
      <c r="B48" s="42"/>
      <c r="C48" s="45"/>
      <c r="D48" s="47"/>
    </row>
    <row r="49" ht="22.9" customHeight="1" spans="1:4">
      <c r="A49" s="56" t="s">
        <v>982</v>
      </c>
      <c r="B49" s="42"/>
      <c r="C49" s="45"/>
      <c r="D49" s="47"/>
    </row>
  </sheetData>
  <mergeCells count="1">
    <mergeCell ref="A2:D2"/>
  </mergeCells>
  <conditionalFormatting sqref="A5:A14">
    <cfRule type="expression" dxfId="0" priority="1" stopIfTrue="1">
      <formula>"len($A:$A)=3"</formula>
    </cfRule>
  </conditionalFormatting>
  <printOptions horizontalCentered="1"/>
  <pageMargins left="0.393055555555556" right="0.393055555555556" top="0.590277777777778" bottom="0.393055555555556" header="0.313888888888889" footer="0.313888888888889"/>
  <pageSetup paperSize="9" scale="66"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E16"/>
  <sheetViews>
    <sheetView workbookViewId="0">
      <selection activeCell="I8" sqref="I8"/>
    </sheetView>
  </sheetViews>
  <sheetFormatPr defaultColWidth="9" defaultRowHeight="14.25" outlineLevelCol="4"/>
  <cols>
    <col min="1" max="1" width="40.25" style="15" customWidth="1"/>
    <col min="2" max="2" width="22" style="15" customWidth="1"/>
    <col min="3" max="5" width="13.125" customWidth="1"/>
  </cols>
  <sheetData>
    <row r="1" ht="24.75" customHeight="1" spans="1:1">
      <c r="A1" s="16" t="s">
        <v>983</v>
      </c>
    </row>
    <row r="2" ht="37.5" customHeight="1" spans="1:5">
      <c r="A2" s="17" t="s">
        <v>984</v>
      </c>
      <c r="B2" s="17"/>
      <c r="C2" s="18"/>
      <c r="D2" s="18"/>
      <c r="E2" s="18"/>
    </row>
    <row r="3" ht="24.75" customHeight="1" spans="1:5">
      <c r="A3" s="19"/>
      <c r="B3" s="19"/>
      <c r="C3" s="20"/>
      <c r="D3" s="20"/>
      <c r="E3" s="21" t="s">
        <v>56</v>
      </c>
    </row>
    <row r="4" ht="21.75" customHeight="1" spans="1:5">
      <c r="A4" s="22" t="s">
        <v>985</v>
      </c>
      <c r="B4" s="22" t="s">
        <v>986</v>
      </c>
      <c r="C4" s="23" t="s">
        <v>987</v>
      </c>
      <c r="D4" s="24" t="s">
        <v>988</v>
      </c>
      <c r="E4" s="24"/>
    </row>
    <row r="5" ht="32.45" customHeight="1" spans="1:5">
      <c r="A5" s="22"/>
      <c r="B5" s="22"/>
      <c r="C5" s="23"/>
      <c r="D5" s="25" t="s">
        <v>989</v>
      </c>
      <c r="E5" s="25" t="s">
        <v>990</v>
      </c>
    </row>
    <row r="6" s="14" customFormat="1" ht="28" customHeight="1" spans="1:5">
      <c r="A6" s="26" t="s">
        <v>105</v>
      </c>
      <c r="B6" s="27"/>
      <c r="C6" s="28"/>
      <c r="D6" s="28"/>
      <c r="E6" s="28"/>
    </row>
    <row r="7" s="14" customFormat="1" ht="28" customHeight="1" spans="1:5">
      <c r="A7" s="26" t="s">
        <v>991</v>
      </c>
      <c r="B7" s="27"/>
      <c r="C7" s="28"/>
      <c r="D7" s="28"/>
      <c r="E7" s="28"/>
    </row>
    <row r="8" s="14" customFormat="1" ht="28" customHeight="1" spans="1:5">
      <c r="A8" s="26" t="s">
        <v>992</v>
      </c>
      <c r="B8" s="27"/>
      <c r="C8" s="28"/>
      <c r="D8" s="28"/>
      <c r="E8" s="28"/>
    </row>
    <row r="9" s="14" customFormat="1" ht="28" customHeight="1" spans="1:5">
      <c r="A9" s="26" t="s">
        <v>993</v>
      </c>
      <c r="B9" s="27"/>
      <c r="C9" s="28"/>
      <c r="D9" s="28"/>
      <c r="E9" s="28"/>
    </row>
    <row r="10" s="14" customFormat="1" ht="28" customHeight="1" spans="1:5">
      <c r="A10" s="26" t="s">
        <v>994</v>
      </c>
      <c r="B10" s="27"/>
      <c r="C10" s="28"/>
      <c r="D10" s="28"/>
      <c r="E10" s="28"/>
    </row>
    <row r="11" s="14" customFormat="1" ht="28" customHeight="1" spans="1:5">
      <c r="A11" s="26" t="s">
        <v>995</v>
      </c>
      <c r="B11" s="27"/>
      <c r="C11" s="28"/>
      <c r="D11" s="28"/>
      <c r="E11" s="28"/>
    </row>
    <row r="12" s="14" customFormat="1" ht="28" customHeight="1" spans="1:5">
      <c r="A12" s="26" t="s">
        <v>996</v>
      </c>
      <c r="B12" s="27"/>
      <c r="C12" s="28"/>
      <c r="D12" s="28"/>
      <c r="E12" s="28"/>
    </row>
    <row r="13" s="14" customFormat="1" ht="28" customHeight="1" spans="1:5">
      <c r="A13" s="26" t="s">
        <v>997</v>
      </c>
      <c r="B13" s="27"/>
      <c r="C13" s="28"/>
      <c r="D13" s="28"/>
      <c r="E13" s="28"/>
    </row>
    <row r="14" s="14" customFormat="1" ht="28" customHeight="1" spans="1:5">
      <c r="A14" s="26" t="s">
        <v>998</v>
      </c>
      <c r="B14" s="27"/>
      <c r="C14" s="28"/>
      <c r="D14" s="28"/>
      <c r="E14" s="28"/>
    </row>
    <row r="15" s="14" customFormat="1" ht="28" customHeight="1" spans="1:5">
      <c r="A15" s="26" t="s">
        <v>999</v>
      </c>
      <c r="B15" s="27"/>
      <c r="C15" s="28"/>
      <c r="D15" s="28"/>
      <c r="E15" s="28"/>
    </row>
    <row r="16" ht="24" customHeight="1" spans="1:1">
      <c r="A16" s="15" t="s">
        <v>1000</v>
      </c>
    </row>
  </sheetData>
  <mergeCells count="5">
    <mergeCell ref="A2:E2"/>
    <mergeCell ref="D4:E4"/>
    <mergeCell ref="A4:A5"/>
    <mergeCell ref="B4:B5"/>
    <mergeCell ref="C4:C5"/>
  </mergeCells>
  <printOptions horizontalCentered="1"/>
  <pageMargins left="0.393055555555556" right="0.393055555555556" top="0.590277777777778" bottom="0.393055555555556" header="0.313888888888889" footer="0.313888888888889"/>
  <pageSetup paperSize="9" scale="83"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3"/>
  <sheetViews>
    <sheetView workbookViewId="0">
      <selection activeCell="F8" sqref="F8"/>
    </sheetView>
  </sheetViews>
  <sheetFormatPr defaultColWidth="8.75" defaultRowHeight="14.25" outlineLevelCol="3"/>
  <cols>
    <col min="1" max="1" width="11.375" style="1" customWidth="1"/>
    <col min="2" max="2" width="34.25" style="1" customWidth="1"/>
    <col min="3" max="3" width="33" style="1" customWidth="1"/>
    <col min="4" max="4" width="17" style="1" customWidth="1"/>
    <col min="5" max="16384" width="8.75" style="1"/>
  </cols>
  <sheetData>
    <row r="1" spans="1:1">
      <c r="A1" s="1" t="s">
        <v>1001</v>
      </c>
    </row>
    <row r="2" ht="29.45" customHeight="1" spans="1:3">
      <c r="A2" s="2" t="s">
        <v>1002</v>
      </c>
      <c r="B2" s="2"/>
      <c r="C2" s="2"/>
    </row>
    <row r="3" ht="25.9" customHeight="1" spans="1:3">
      <c r="A3" s="3"/>
      <c r="B3" s="4"/>
      <c r="C3" s="5" t="s">
        <v>56</v>
      </c>
    </row>
    <row r="4" ht="27.75" customHeight="1" spans="1:4">
      <c r="A4" s="6" t="s">
        <v>1003</v>
      </c>
      <c r="B4" s="6"/>
      <c r="C4" s="6" t="s">
        <v>705</v>
      </c>
      <c r="D4" s="13"/>
    </row>
    <row r="5" ht="27.75" customHeight="1" spans="1:4">
      <c r="A5" s="7" t="s">
        <v>1004</v>
      </c>
      <c r="B5" s="7"/>
      <c r="C5" s="8">
        <v>325493</v>
      </c>
      <c r="D5" s="11"/>
    </row>
    <row r="6" ht="27.75" customHeight="1" spans="1:3">
      <c r="A6" s="7" t="s">
        <v>1005</v>
      </c>
      <c r="B6" s="7"/>
      <c r="C6" s="8">
        <v>29088</v>
      </c>
    </row>
    <row r="7" ht="27.75" customHeight="1" spans="1:3">
      <c r="A7" s="7" t="s">
        <v>1006</v>
      </c>
      <c r="B7" s="7"/>
      <c r="C7" s="8">
        <v>15578</v>
      </c>
    </row>
    <row r="8" ht="27.75" customHeight="1" spans="1:3">
      <c r="A8" s="7" t="s">
        <v>1007</v>
      </c>
      <c r="B8" s="7"/>
      <c r="C8" s="8">
        <f>C5+C6-C7</f>
        <v>339003</v>
      </c>
    </row>
    <row r="9" ht="27.75" customHeight="1" spans="1:3">
      <c r="A9" s="6" t="s">
        <v>1008</v>
      </c>
      <c r="B9" s="6"/>
      <c r="C9" s="6" t="s">
        <v>705</v>
      </c>
    </row>
    <row r="10" ht="27.75" customHeight="1" spans="1:3">
      <c r="A10" s="7" t="s">
        <v>1009</v>
      </c>
      <c r="B10" s="7"/>
      <c r="C10" s="9">
        <v>329653</v>
      </c>
    </row>
    <row r="11" ht="27.75" customHeight="1" spans="1:3">
      <c r="A11" s="7" t="s">
        <v>1010</v>
      </c>
      <c r="B11" s="7"/>
      <c r="C11" s="9">
        <v>13628</v>
      </c>
    </row>
    <row r="12" ht="27.75" customHeight="1" spans="1:3">
      <c r="A12" s="7" t="s">
        <v>1011</v>
      </c>
      <c r="B12" s="7"/>
      <c r="C12" s="9">
        <f>C10+C11</f>
        <v>343281</v>
      </c>
    </row>
    <row r="13" ht="54.6" customHeight="1" spans="1:3">
      <c r="A13" s="12" t="s">
        <v>1012</v>
      </c>
      <c r="B13" s="12"/>
      <c r="C13" s="12"/>
    </row>
  </sheetData>
  <mergeCells count="11">
    <mergeCell ref="A2:C2"/>
    <mergeCell ref="A4:B4"/>
    <mergeCell ref="A5:B5"/>
    <mergeCell ref="A6:B6"/>
    <mergeCell ref="A7:B7"/>
    <mergeCell ref="A8:B8"/>
    <mergeCell ref="A9:B9"/>
    <mergeCell ref="A10:B10"/>
    <mergeCell ref="A11:B11"/>
    <mergeCell ref="A12:B12"/>
    <mergeCell ref="A13:C13"/>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D13"/>
  <sheetViews>
    <sheetView workbookViewId="0">
      <selection activeCell="D5" sqref="D5"/>
    </sheetView>
  </sheetViews>
  <sheetFormatPr defaultColWidth="8.75" defaultRowHeight="14.25" outlineLevelCol="3"/>
  <cols>
    <col min="1" max="1" width="10.25" style="1" customWidth="1"/>
    <col min="2" max="2" width="30.875" style="1" customWidth="1"/>
    <col min="3" max="3" width="32.625" style="1" customWidth="1"/>
    <col min="4" max="4" width="16.125" style="1" customWidth="1"/>
    <col min="5" max="16384" width="8.75" style="1"/>
  </cols>
  <sheetData>
    <row r="1" ht="19.5" customHeight="1" spans="1:1">
      <c r="A1" s="1" t="s">
        <v>1013</v>
      </c>
    </row>
    <row r="2" ht="29.45" customHeight="1" spans="1:3">
      <c r="A2" s="2" t="s">
        <v>1014</v>
      </c>
      <c r="B2" s="2"/>
      <c r="C2" s="2"/>
    </row>
    <row r="3" ht="25.9" customHeight="1" spans="1:3">
      <c r="A3" s="3"/>
      <c r="B3" s="4"/>
      <c r="C3" s="5" t="s">
        <v>56</v>
      </c>
    </row>
    <row r="4" ht="27.75" customHeight="1" spans="1:3">
      <c r="A4" s="6" t="s">
        <v>1003</v>
      </c>
      <c r="B4" s="6"/>
      <c r="C4" s="6" t="s">
        <v>705</v>
      </c>
    </row>
    <row r="5" ht="27.75" customHeight="1" spans="1:4">
      <c r="A5" s="7" t="s">
        <v>1004</v>
      </c>
      <c r="B5" s="7"/>
      <c r="C5" s="8">
        <v>325493</v>
      </c>
      <c r="D5" s="11"/>
    </row>
    <row r="6" ht="27.75" customHeight="1" spans="1:3">
      <c r="A6" s="7" t="s">
        <v>1005</v>
      </c>
      <c r="B6" s="7"/>
      <c r="C6" s="8">
        <v>29088</v>
      </c>
    </row>
    <row r="7" ht="27.75" customHeight="1" spans="1:3">
      <c r="A7" s="7" t="s">
        <v>1006</v>
      </c>
      <c r="B7" s="7"/>
      <c r="C7" s="8">
        <v>15578</v>
      </c>
    </row>
    <row r="8" ht="27.75" customHeight="1" spans="1:3">
      <c r="A8" s="7" t="s">
        <v>1007</v>
      </c>
      <c r="B8" s="7"/>
      <c r="C8" s="8">
        <f>C5+C6-C7</f>
        <v>339003</v>
      </c>
    </row>
    <row r="9" ht="27.75" customHeight="1" spans="1:3">
      <c r="A9" s="6" t="s">
        <v>1008</v>
      </c>
      <c r="B9" s="6"/>
      <c r="C9" s="6" t="s">
        <v>705</v>
      </c>
    </row>
    <row r="10" ht="27.75" customHeight="1" spans="1:3">
      <c r="A10" s="7" t="s">
        <v>1009</v>
      </c>
      <c r="B10" s="7"/>
      <c r="C10" s="9">
        <v>329653</v>
      </c>
    </row>
    <row r="11" ht="27.75" customHeight="1" spans="1:3">
      <c r="A11" s="7" t="s">
        <v>1010</v>
      </c>
      <c r="B11" s="7"/>
      <c r="C11" s="9">
        <v>13628</v>
      </c>
    </row>
    <row r="12" ht="27.75" customHeight="1" spans="1:3">
      <c r="A12" s="7" t="s">
        <v>1011</v>
      </c>
      <c r="B12" s="7"/>
      <c r="C12" s="9">
        <f>C10+C11</f>
        <v>343281</v>
      </c>
    </row>
    <row r="13" ht="50.45" customHeight="1" spans="1:3">
      <c r="A13" s="12" t="s">
        <v>1012</v>
      </c>
      <c r="B13" s="12"/>
      <c r="C13" s="12"/>
    </row>
  </sheetData>
  <mergeCells count="11">
    <mergeCell ref="A2:C2"/>
    <mergeCell ref="A4:B4"/>
    <mergeCell ref="A5:B5"/>
    <mergeCell ref="A6:B6"/>
    <mergeCell ref="A7:B7"/>
    <mergeCell ref="A8:B8"/>
    <mergeCell ref="A9:B9"/>
    <mergeCell ref="A10:B10"/>
    <mergeCell ref="A11:B11"/>
    <mergeCell ref="A12:B12"/>
    <mergeCell ref="A13:C13"/>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C14"/>
  <sheetViews>
    <sheetView workbookViewId="0">
      <selection activeCell="C10" sqref="C10:C11"/>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1015</v>
      </c>
    </row>
    <row r="2" ht="29.45" customHeight="1" spans="1:3">
      <c r="A2" s="2" t="s">
        <v>1016</v>
      </c>
      <c r="B2" s="2"/>
      <c r="C2" s="2"/>
    </row>
    <row r="3" ht="25.9" customHeight="1" spans="1:3">
      <c r="A3" s="3"/>
      <c r="B3" s="4"/>
      <c r="C3" s="5" t="s">
        <v>56</v>
      </c>
    </row>
    <row r="4" ht="29.25" customHeight="1" spans="1:3">
      <c r="A4" s="6" t="s">
        <v>1003</v>
      </c>
      <c r="B4" s="6"/>
      <c r="C4" s="6" t="s">
        <v>705</v>
      </c>
    </row>
    <row r="5" ht="29.25" customHeight="1" spans="1:3">
      <c r="A5" s="7" t="s">
        <v>1017</v>
      </c>
      <c r="B5" s="7"/>
      <c r="C5" s="8">
        <v>604135</v>
      </c>
    </row>
    <row r="6" ht="29.25" customHeight="1" spans="1:3">
      <c r="A6" s="7" t="s">
        <v>1018</v>
      </c>
      <c r="B6" s="7"/>
      <c r="C6" s="8">
        <v>361692</v>
      </c>
    </row>
    <row r="7" ht="29.25" customHeight="1" spans="1:3">
      <c r="A7" s="7" t="s">
        <v>1019</v>
      </c>
      <c r="B7" s="7"/>
      <c r="C7" s="8">
        <v>8714</v>
      </c>
    </row>
    <row r="8" ht="29.25" customHeight="1" spans="1:3">
      <c r="A8" s="7" t="s">
        <v>1020</v>
      </c>
      <c r="B8" s="7"/>
      <c r="C8" s="8">
        <f>C5+C6-C7</f>
        <v>957113</v>
      </c>
    </row>
    <row r="9" ht="29.25" customHeight="1" spans="1:3">
      <c r="A9" s="6" t="s">
        <v>1008</v>
      </c>
      <c r="B9" s="6"/>
      <c r="C9" s="6" t="s">
        <v>705</v>
      </c>
    </row>
    <row r="10" ht="29.25" customHeight="1" spans="1:3">
      <c r="A10" s="7" t="s">
        <v>1021</v>
      </c>
      <c r="B10" s="7"/>
      <c r="C10" s="9">
        <v>616858</v>
      </c>
    </row>
    <row r="11" ht="29.25" customHeight="1" spans="1:3">
      <c r="A11" s="7" t="s">
        <v>1022</v>
      </c>
      <c r="B11" s="7"/>
      <c r="C11" s="9">
        <v>355352</v>
      </c>
    </row>
    <row r="12" ht="29.25" customHeight="1" spans="1:3">
      <c r="A12" s="7" t="s">
        <v>1023</v>
      </c>
      <c r="B12" s="7"/>
      <c r="C12" s="9">
        <f>C10+C11</f>
        <v>972210</v>
      </c>
    </row>
    <row r="13" spans="1:3">
      <c r="A13" s="3"/>
      <c r="B13" s="3"/>
      <c r="C13" s="3"/>
    </row>
    <row r="14" ht="49.9" customHeight="1" spans="1:3">
      <c r="A14" s="10" t="s">
        <v>1012</v>
      </c>
      <c r="B14" s="10"/>
      <c r="C14" s="10"/>
    </row>
  </sheetData>
  <mergeCells count="11">
    <mergeCell ref="A2:C2"/>
    <mergeCell ref="A4:B4"/>
    <mergeCell ref="A5:B5"/>
    <mergeCell ref="A6:B6"/>
    <mergeCell ref="A7:B7"/>
    <mergeCell ref="A8:B8"/>
    <mergeCell ref="A9:B9"/>
    <mergeCell ref="A10:B10"/>
    <mergeCell ref="A11:B11"/>
    <mergeCell ref="A12:B12"/>
    <mergeCell ref="A14:C14"/>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C14"/>
  <sheetViews>
    <sheetView view="pageBreakPreview" zoomScaleNormal="100" workbookViewId="0">
      <selection activeCell="E9" sqref="E9"/>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1024</v>
      </c>
    </row>
    <row r="2" ht="29.45" customHeight="1" spans="1:3">
      <c r="A2" s="2" t="s">
        <v>1025</v>
      </c>
      <c r="B2" s="2"/>
      <c r="C2" s="2"/>
    </row>
    <row r="3" ht="25.9" customHeight="1" spans="1:3">
      <c r="A3" s="3"/>
      <c r="B3" s="4"/>
      <c r="C3" s="5" t="s">
        <v>56</v>
      </c>
    </row>
    <row r="4" ht="29.25" customHeight="1" spans="1:3">
      <c r="A4" s="6" t="s">
        <v>1003</v>
      </c>
      <c r="B4" s="6"/>
      <c r="C4" s="6" t="s">
        <v>705</v>
      </c>
    </row>
    <row r="5" ht="29.25" customHeight="1" spans="1:3">
      <c r="A5" s="7" t="s">
        <v>1017</v>
      </c>
      <c r="B5" s="7"/>
      <c r="C5" s="8">
        <v>604135</v>
      </c>
    </row>
    <row r="6" ht="29.25" customHeight="1" spans="1:3">
      <c r="A6" s="7" t="s">
        <v>1018</v>
      </c>
      <c r="B6" s="7"/>
      <c r="C6" s="8">
        <v>361692</v>
      </c>
    </row>
    <row r="7" ht="29.25" customHeight="1" spans="1:3">
      <c r="A7" s="7" t="s">
        <v>1019</v>
      </c>
      <c r="B7" s="7"/>
      <c r="C7" s="8">
        <v>8714</v>
      </c>
    </row>
    <row r="8" ht="29.25" customHeight="1" spans="1:3">
      <c r="A8" s="7" t="s">
        <v>1020</v>
      </c>
      <c r="B8" s="7"/>
      <c r="C8" s="8">
        <f>C5+C6-C7</f>
        <v>957113</v>
      </c>
    </row>
    <row r="9" ht="29.25" customHeight="1" spans="1:3">
      <c r="A9" s="6" t="s">
        <v>1008</v>
      </c>
      <c r="B9" s="6"/>
      <c r="C9" s="6" t="s">
        <v>705</v>
      </c>
    </row>
    <row r="10" ht="29.25" customHeight="1" spans="1:3">
      <c r="A10" s="7" t="s">
        <v>1021</v>
      </c>
      <c r="B10" s="7"/>
      <c r="C10" s="9">
        <v>616858</v>
      </c>
    </row>
    <row r="11" ht="29.25" customHeight="1" spans="1:3">
      <c r="A11" s="7" t="s">
        <v>1022</v>
      </c>
      <c r="B11" s="7"/>
      <c r="C11" s="9">
        <v>355352</v>
      </c>
    </row>
    <row r="12" ht="29.25" customHeight="1" spans="1:3">
      <c r="A12" s="7" t="s">
        <v>1026</v>
      </c>
      <c r="B12" s="7"/>
      <c r="C12" s="9">
        <f>C10+C11</f>
        <v>972210</v>
      </c>
    </row>
    <row r="13" spans="1:3">
      <c r="A13" s="3"/>
      <c r="B13" s="3"/>
      <c r="C13" s="3"/>
    </row>
    <row r="14" ht="49.9" customHeight="1" spans="1:3">
      <c r="A14" s="10" t="s">
        <v>1012</v>
      </c>
      <c r="B14" s="10"/>
      <c r="C14" s="10"/>
    </row>
  </sheetData>
  <mergeCells count="11">
    <mergeCell ref="A2:C2"/>
    <mergeCell ref="A4:B4"/>
    <mergeCell ref="A5:B5"/>
    <mergeCell ref="A6:B6"/>
    <mergeCell ref="A7:B7"/>
    <mergeCell ref="A8:B8"/>
    <mergeCell ref="A9:B9"/>
    <mergeCell ref="A10:B10"/>
    <mergeCell ref="A11:B11"/>
    <mergeCell ref="A12:B12"/>
    <mergeCell ref="A14:C14"/>
  </mergeCells>
  <printOptions horizontalCentered="1"/>
  <pageMargins left="0.707638888888889" right="0.707638888888889" top="0.747916666666667" bottom="0.747916666666667" header="0.313888888888889" footer="0.313888888888889"/>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0"/>
    <pageSetUpPr fitToPage="1"/>
  </sheetPr>
  <dimension ref="A1:D46"/>
  <sheetViews>
    <sheetView workbookViewId="0">
      <selection activeCell="I14" sqref="I14"/>
    </sheetView>
  </sheetViews>
  <sheetFormatPr defaultColWidth="9" defaultRowHeight="14.25" outlineLevelCol="3"/>
  <cols>
    <col min="1" max="1" width="38.375" customWidth="1"/>
    <col min="2" max="3" width="12.875" customWidth="1"/>
    <col min="4" max="4" width="15.125" customWidth="1"/>
  </cols>
  <sheetData>
    <row r="1" ht="18" customHeight="1" spans="1:3">
      <c r="A1" s="244" t="s">
        <v>100</v>
      </c>
      <c r="B1" s="244"/>
      <c r="C1" s="244"/>
    </row>
    <row r="2" ht="20.25" spans="1:4">
      <c r="A2" s="246" t="s">
        <v>101</v>
      </c>
      <c r="B2" s="246"/>
      <c r="C2" s="246"/>
      <c r="D2" s="246"/>
    </row>
    <row r="3" spans="1:4">
      <c r="A3" s="248"/>
      <c r="B3" s="248"/>
      <c r="C3" s="248"/>
      <c r="D3" s="237" t="s">
        <v>56</v>
      </c>
    </row>
    <row r="4" ht="35" customHeight="1" spans="1:4">
      <c r="A4" s="22" t="s">
        <v>102</v>
      </c>
      <c r="B4" s="22" t="s">
        <v>58</v>
      </c>
      <c r="C4" s="22" t="s">
        <v>103</v>
      </c>
      <c r="D4" s="23" t="s">
        <v>104</v>
      </c>
    </row>
    <row r="5" spans="1:4">
      <c r="A5" s="290" t="s">
        <v>105</v>
      </c>
      <c r="B5" s="290">
        <v>21140</v>
      </c>
      <c r="C5" s="290">
        <v>22445</v>
      </c>
      <c r="D5" s="147">
        <f>+B5/C5</f>
        <v>0.942</v>
      </c>
    </row>
    <row r="6" spans="1:4">
      <c r="A6" s="290" t="s">
        <v>106</v>
      </c>
      <c r="B6" s="290"/>
      <c r="C6" s="290"/>
      <c r="D6" s="147"/>
    </row>
    <row r="7" spans="1:4">
      <c r="A7" s="290" t="s">
        <v>107</v>
      </c>
      <c r="B7" s="290">
        <v>129</v>
      </c>
      <c r="C7" s="290">
        <v>387</v>
      </c>
      <c r="D7" s="147">
        <f t="shared" ref="D6:D46" si="0">+B7/C7</f>
        <v>0.333</v>
      </c>
    </row>
    <row r="8" spans="1:4">
      <c r="A8" s="290" t="s">
        <v>108</v>
      </c>
      <c r="B8" s="290">
        <v>9902</v>
      </c>
      <c r="C8" s="290">
        <v>8332</v>
      </c>
      <c r="D8" s="147">
        <f t="shared" si="0"/>
        <v>1.188</v>
      </c>
    </row>
    <row r="9" spans="1:4">
      <c r="A9" s="290" t="s">
        <v>109</v>
      </c>
      <c r="B9" s="290">
        <v>48812</v>
      </c>
      <c r="C9" s="290">
        <v>49114</v>
      </c>
      <c r="D9" s="147">
        <f t="shared" si="0"/>
        <v>0.994</v>
      </c>
    </row>
    <row r="10" spans="1:4">
      <c r="A10" s="290" t="s">
        <v>110</v>
      </c>
      <c r="B10" s="290">
        <v>125</v>
      </c>
      <c r="C10" s="290">
        <v>123</v>
      </c>
      <c r="D10" s="147">
        <f t="shared" si="0"/>
        <v>1.016</v>
      </c>
    </row>
    <row r="11" spans="1:4">
      <c r="A11" s="290" t="s">
        <v>111</v>
      </c>
      <c r="B11" s="290">
        <v>2214</v>
      </c>
      <c r="C11" s="290">
        <v>2477</v>
      </c>
      <c r="D11" s="147">
        <f t="shared" si="0"/>
        <v>0.894</v>
      </c>
    </row>
    <row r="12" spans="1:4">
      <c r="A12" s="290" t="s">
        <v>112</v>
      </c>
      <c r="B12" s="290">
        <v>93373</v>
      </c>
      <c r="C12" s="290">
        <v>91013</v>
      </c>
      <c r="D12" s="147">
        <f t="shared" si="0"/>
        <v>1.026</v>
      </c>
    </row>
    <row r="13" spans="1:4">
      <c r="A13" s="290" t="s">
        <v>113</v>
      </c>
      <c r="B13" s="290">
        <v>23849</v>
      </c>
      <c r="C13" s="290">
        <v>21591</v>
      </c>
      <c r="D13" s="147">
        <f t="shared" si="0"/>
        <v>1.105</v>
      </c>
    </row>
    <row r="14" spans="1:4">
      <c r="A14" s="290" t="s">
        <v>114</v>
      </c>
      <c r="B14" s="290">
        <v>0</v>
      </c>
      <c r="C14" s="290">
        <v>0</v>
      </c>
      <c r="D14" s="147" t="e">
        <f t="shared" si="0"/>
        <v>#DIV/0!</v>
      </c>
    </row>
    <row r="15" spans="1:4">
      <c r="A15" s="290" t="s">
        <v>115</v>
      </c>
      <c r="B15" s="290">
        <v>2689</v>
      </c>
      <c r="C15" s="290">
        <v>2601</v>
      </c>
      <c r="D15" s="147">
        <f t="shared" si="0"/>
        <v>1.034</v>
      </c>
    </row>
    <row r="16" spans="1:4">
      <c r="A16" s="290" t="s">
        <v>116</v>
      </c>
      <c r="B16" s="290">
        <v>13228</v>
      </c>
      <c r="C16" s="290">
        <v>20830</v>
      </c>
      <c r="D16" s="147">
        <f t="shared" si="0"/>
        <v>0.635</v>
      </c>
    </row>
    <row r="17" spans="1:4">
      <c r="A17" s="290" t="s">
        <v>117</v>
      </c>
      <c r="B17" s="290">
        <v>886</v>
      </c>
      <c r="C17" s="290">
        <v>596</v>
      </c>
      <c r="D17" s="147">
        <f t="shared" si="0"/>
        <v>1.487</v>
      </c>
    </row>
    <row r="18" spans="1:4">
      <c r="A18" s="290" t="s">
        <v>118</v>
      </c>
      <c r="B18" s="290">
        <v>117</v>
      </c>
      <c r="C18" s="290">
        <v>167</v>
      </c>
      <c r="D18" s="147">
        <f t="shared" si="0"/>
        <v>0.701</v>
      </c>
    </row>
    <row r="19" spans="1:4">
      <c r="A19" s="290" t="s">
        <v>119</v>
      </c>
      <c r="B19" s="290">
        <v>16577</v>
      </c>
      <c r="C19" s="290">
        <v>264</v>
      </c>
      <c r="D19" s="147">
        <f t="shared" si="0"/>
        <v>62.792</v>
      </c>
    </row>
    <row r="20" spans="1:4">
      <c r="A20" s="290" t="s">
        <v>120</v>
      </c>
      <c r="B20" s="290"/>
      <c r="C20" s="290"/>
      <c r="D20" s="147"/>
    </row>
    <row r="21" spans="1:4">
      <c r="A21" s="290" t="s">
        <v>121</v>
      </c>
      <c r="B21" s="290"/>
      <c r="C21" s="290"/>
      <c r="D21" s="147"/>
    </row>
    <row r="22" spans="1:4">
      <c r="A22" s="290" t="s">
        <v>122</v>
      </c>
      <c r="B22" s="290">
        <v>1596</v>
      </c>
      <c r="C22" s="290">
        <v>1402</v>
      </c>
      <c r="D22" s="147">
        <f t="shared" si="0"/>
        <v>1.138</v>
      </c>
    </row>
    <row r="23" spans="1:4">
      <c r="A23" s="290" t="s">
        <v>123</v>
      </c>
      <c r="B23" s="290">
        <v>12166</v>
      </c>
      <c r="C23" s="290">
        <v>11835</v>
      </c>
      <c r="D23" s="147">
        <f t="shared" si="0"/>
        <v>1.028</v>
      </c>
    </row>
    <row r="24" spans="1:4">
      <c r="A24" s="290" t="s">
        <v>124</v>
      </c>
      <c r="B24" s="290">
        <v>156</v>
      </c>
      <c r="C24" s="290">
        <v>203</v>
      </c>
      <c r="D24" s="147">
        <f t="shared" si="0"/>
        <v>0.768</v>
      </c>
    </row>
    <row r="25" spans="1:4">
      <c r="A25" s="290" t="s">
        <v>125</v>
      </c>
      <c r="B25" s="290">
        <v>2151</v>
      </c>
      <c r="C25" s="290">
        <v>2058</v>
      </c>
      <c r="D25" s="147">
        <f t="shared" si="0"/>
        <v>1.045</v>
      </c>
    </row>
    <row r="26" spans="1:4">
      <c r="A26" s="290" t="s">
        <v>126</v>
      </c>
      <c r="B26" s="290">
        <v>3000</v>
      </c>
      <c r="C26" s="290">
        <v>3000</v>
      </c>
      <c r="D26" s="147">
        <f t="shared" si="0"/>
        <v>1</v>
      </c>
    </row>
    <row r="27" spans="1:4">
      <c r="A27" s="290" t="s">
        <v>127</v>
      </c>
      <c r="B27" s="290">
        <v>76485</v>
      </c>
      <c r="C27" s="290">
        <v>76761</v>
      </c>
      <c r="D27" s="147">
        <f t="shared" si="0"/>
        <v>0.996</v>
      </c>
    </row>
    <row r="28" spans="1:4">
      <c r="A28" s="290" t="s">
        <v>128</v>
      </c>
      <c r="B28" s="290">
        <v>9890</v>
      </c>
      <c r="C28" s="290">
        <v>10059</v>
      </c>
      <c r="D28" s="147">
        <f t="shared" si="0"/>
        <v>0.983</v>
      </c>
    </row>
    <row r="29" spans="1:4">
      <c r="A29" s="290" t="s">
        <v>129</v>
      </c>
      <c r="B29" s="290"/>
      <c r="C29" s="290"/>
      <c r="D29" s="147"/>
    </row>
    <row r="30" ht="16.15" customHeight="1" spans="1:4">
      <c r="A30" s="291" t="s">
        <v>130</v>
      </c>
      <c r="B30" s="146">
        <f>SUM(B5:B29)</f>
        <v>338485</v>
      </c>
      <c r="C30" s="146">
        <f>SUM(C5:C29)</f>
        <v>325258</v>
      </c>
      <c r="D30" s="147">
        <f t="shared" si="0"/>
        <v>1.041</v>
      </c>
    </row>
    <row r="31" ht="15" customHeight="1" spans="1:4">
      <c r="A31" s="292" t="s">
        <v>131</v>
      </c>
      <c r="B31" s="293">
        <v>2630</v>
      </c>
      <c r="C31" s="293">
        <v>1000</v>
      </c>
      <c r="D31" s="147">
        <f t="shared" si="0"/>
        <v>2.63</v>
      </c>
    </row>
    <row r="32" ht="15" customHeight="1" spans="1:4">
      <c r="A32" s="292" t="s">
        <v>132</v>
      </c>
      <c r="B32" s="292">
        <f>B33+B37</f>
        <v>5120</v>
      </c>
      <c r="C32" s="292">
        <f>C33+C37</f>
        <v>5648</v>
      </c>
      <c r="D32" s="147">
        <f t="shared" si="0"/>
        <v>0.907</v>
      </c>
    </row>
    <row r="33" ht="15" customHeight="1" spans="1:4">
      <c r="A33" s="294" t="s">
        <v>133</v>
      </c>
      <c r="B33" s="294"/>
      <c r="C33" s="294"/>
      <c r="D33" s="147"/>
    </row>
    <row r="34" ht="15" customHeight="1" spans="1:4">
      <c r="A34" s="294" t="s">
        <v>134</v>
      </c>
      <c r="B34" s="294"/>
      <c r="C34" s="294"/>
      <c r="D34" s="147"/>
    </row>
    <row r="35" ht="15" customHeight="1" spans="1:4">
      <c r="A35" s="293" t="s">
        <v>135</v>
      </c>
      <c r="B35" s="293"/>
      <c r="C35" s="293"/>
      <c r="D35" s="147"/>
    </row>
    <row r="36" ht="15.6" customHeight="1" spans="1:4">
      <c r="A36" s="293" t="s">
        <v>136</v>
      </c>
      <c r="B36" s="293"/>
      <c r="C36" s="293"/>
      <c r="D36" s="147"/>
    </row>
    <row r="37" spans="1:4">
      <c r="A37" s="294" t="s">
        <v>137</v>
      </c>
      <c r="B37" s="295">
        <v>5120</v>
      </c>
      <c r="C37" s="295">
        <v>5648</v>
      </c>
      <c r="D37" s="147">
        <f t="shared" si="0"/>
        <v>0.907</v>
      </c>
    </row>
    <row r="38" spans="1:4">
      <c r="A38" s="296" t="s">
        <v>138</v>
      </c>
      <c r="B38" s="296"/>
      <c r="C38" s="296"/>
      <c r="D38" s="147"/>
    </row>
    <row r="39" spans="1:4">
      <c r="A39" s="293" t="s">
        <v>139</v>
      </c>
      <c r="B39" s="293"/>
      <c r="C39" s="293"/>
      <c r="D39" s="147"/>
    </row>
    <row r="40" spans="1:4">
      <c r="A40" s="267" t="s">
        <v>140</v>
      </c>
      <c r="B40" s="267"/>
      <c r="C40" s="267"/>
      <c r="D40" s="147"/>
    </row>
    <row r="41" spans="1:4">
      <c r="A41" s="272" t="s">
        <v>141</v>
      </c>
      <c r="B41" s="272"/>
      <c r="C41" s="272"/>
      <c r="D41" s="147"/>
    </row>
    <row r="42" spans="1:4">
      <c r="A42" s="272" t="s">
        <v>142</v>
      </c>
      <c r="B42" s="272"/>
      <c r="C42" s="272"/>
      <c r="D42" s="147"/>
    </row>
    <row r="43" spans="1:4">
      <c r="A43" s="272" t="s">
        <v>143</v>
      </c>
      <c r="B43" s="272"/>
      <c r="C43" s="272"/>
      <c r="D43" s="147"/>
    </row>
    <row r="44" spans="1:4">
      <c r="A44" s="297" t="s">
        <v>144</v>
      </c>
      <c r="B44" s="297"/>
      <c r="C44" s="297"/>
      <c r="D44" s="147"/>
    </row>
    <row r="45" spans="1:4">
      <c r="A45" s="298" t="s">
        <v>145</v>
      </c>
      <c r="B45" s="298"/>
      <c r="C45" s="298"/>
      <c r="D45" s="147"/>
    </row>
    <row r="46" spans="1:4">
      <c r="A46" s="291" t="s">
        <v>146</v>
      </c>
      <c r="B46" s="299">
        <f>+B30+B31+B32</f>
        <v>346235</v>
      </c>
      <c r="C46" s="299">
        <f>+C30+C31+C32</f>
        <v>331906</v>
      </c>
      <c r="D46" s="147">
        <f t="shared" si="0"/>
        <v>1.043</v>
      </c>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pageSetUpPr fitToPage="1"/>
  </sheetPr>
  <dimension ref="A1:D49"/>
  <sheetViews>
    <sheetView workbookViewId="0">
      <selection activeCell="A2" sqref="A2:D2"/>
    </sheetView>
  </sheetViews>
  <sheetFormatPr defaultColWidth="9" defaultRowHeight="14.25" outlineLevelCol="3"/>
  <cols>
    <col min="1" max="1" width="44.625" customWidth="1"/>
    <col min="2" max="2" width="12.125" customWidth="1"/>
    <col min="3" max="3" width="14" customWidth="1"/>
    <col min="4" max="4" width="15.125" customWidth="1"/>
  </cols>
  <sheetData>
    <row r="1" ht="18" customHeight="1" spans="1:2">
      <c r="A1" s="244" t="s">
        <v>147</v>
      </c>
      <c r="B1" s="276"/>
    </row>
    <row r="2" ht="20.25" spans="1:4">
      <c r="A2" s="246" t="s">
        <v>148</v>
      </c>
      <c r="B2" s="246"/>
      <c r="C2" s="246"/>
      <c r="D2" s="246"/>
    </row>
    <row r="3" spans="1:4">
      <c r="A3" s="248"/>
      <c r="B3" s="276"/>
      <c r="D3" s="237" t="s">
        <v>56</v>
      </c>
    </row>
    <row r="4" ht="44.45" customHeight="1" spans="1:4">
      <c r="A4" s="277" t="s">
        <v>57</v>
      </c>
      <c r="B4" s="144" t="s">
        <v>58</v>
      </c>
      <c r="C4" s="172" t="s">
        <v>59</v>
      </c>
      <c r="D4" s="23" t="s">
        <v>60</v>
      </c>
    </row>
    <row r="5" spans="1:4">
      <c r="A5" s="278" t="s">
        <v>61</v>
      </c>
      <c r="B5" s="279">
        <f>SUM(B6:B19)</f>
        <v>82000</v>
      </c>
      <c r="C5" s="279">
        <f>SUM(C6:C19)</f>
        <v>87688</v>
      </c>
      <c r="D5" s="280">
        <f>+B5/C5</f>
        <v>0.935</v>
      </c>
    </row>
    <row r="6" spans="1:4">
      <c r="A6" s="281" t="s">
        <v>62</v>
      </c>
      <c r="B6" s="279">
        <v>45000</v>
      </c>
      <c r="C6" s="282">
        <v>44428</v>
      </c>
      <c r="D6" s="280">
        <f t="shared" ref="D5:D13" si="0">+B6/C6</f>
        <v>1.013</v>
      </c>
    </row>
    <row r="7" spans="1:4">
      <c r="A7" s="281" t="s">
        <v>63</v>
      </c>
      <c r="B7" s="279">
        <v>15000</v>
      </c>
      <c r="C7" s="282">
        <v>14436</v>
      </c>
      <c r="D7" s="280">
        <f t="shared" si="0"/>
        <v>1.039</v>
      </c>
    </row>
    <row r="8" spans="1:4">
      <c r="A8" s="281" t="s">
        <v>64</v>
      </c>
      <c r="B8" s="279">
        <v>2200</v>
      </c>
      <c r="C8" s="282">
        <v>2659</v>
      </c>
      <c r="D8" s="280">
        <f t="shared" si="0"/>
        <v>0.827</v>
      </c>
    </row>
    <row r="9" spans="1:4">
      <c r="A9" s="281" t="s">
        <v>65</v>
      </c>
      <c r="B9" s="279">
        <v>1080</v>
      </c>
      <c r="C9" s="282">
        <v>930</v>
      </c>
      <c r="D9" s="280">
        <f t="shared" si="0"/>
        <v>1.161</v>
      </c>
    </row>
    <row r="10" spans="1:4">
      <c r="A10" s="281" t="s">
        <v>66</v>
      </c>
      <c r="B10" s="279">
        <v>3120</v>
      </c>
      <c r="C10" s="282">
        <v>3229</v>
      </c>
      <c r="D10" s="280">
        <f t="shared" si="0"/>
        <v>0.966</v>
      </c>
    </row>
    <row r="11" spans="1:4">
      <c r="A11" s="281" t="s">
        <v>67</v>
      </c>
      <c r="B11" s="279">
        <v>2560</v>
      </c>
      <c r="C11" s="282">
        <v>3139</v>
      </c>
      <c r="D11" s="280">
        <f t="shared" si="0"/>
        <v>0.816</v>
      </c>
    </row>
    <row r="12" spans="1:4">
      <c r="A12" s="281" t="s">
        <v>68</v>
      </c>
      <c r="B12" s="279">
        <v>2350</v>
      </c>
      <c r="C12" s="282">
        <v>2684</v>
      </c>
      <c r="D12" s="280">
        <f t="shared" si="0"/>
        <v>0.876</v>
      </c>
    </row>
    <row r="13" spans="1:4">
      <c r="A13" s="281" t="s">
        <v>69</v>
      </c>
      <c r="B13" s="279">
        <v>520</v>
      </c>
      <c r="C13" s="282">
        <v>558</v>
      </c>
      <c r="D13" s="280">
        <f t="shared" si="0"/>
        <v>0.932</v>
      </c>
    </row>
    <row r="14" spans="1:4">
      <c r="A14" s="281" t="s">
        <v>70</v>
      </c>
      <c r="B14" s="279">
        <v>4610</v>
      </c>
      <c r="C14" s="282">
        <v>9653</v>
      </c>
      <c r="D14" s="280">
        <v>1</v>
      </c>
    </row>
    <row r="15" spans="1:4">
      <c r="A15" s="281" t="s">
        <v>71</v>
      </c>
      <c r="B15" s="279">
        <v>1080</v>
      </c>
      <c r="C15" s="282">
        <v>935</v>
      </c>
      <c r="D15" s="280">
        <f t="shared" ref="D15:D17" si="1">+B15/C15</f>
        <v>1.155</v>
      </c>
    </row>
    <row r="16" spans="1:4">
      <c r="A16" s="281" t="s">
        <v>72</v>
      </c>
      <c r="B16" s="279">
        <v>120</v>
      </c>
      <c r="C16" s="282">
        <v>754</v>
      </c>
      <c r="D16" s="280">
        <f t="shared" si="1"/>
        <v>0.159</v>
      </c>
    </row>
    <row r="17" spans="1:4">
      <c r="A17" s="281" t="s">
        <v>73</v>
      </c>
      <c r="B17" s="279">
        <v>4340</v>
      </c>
      <c r="C17" s="282">
        <v>4266</v>
      </c>
      <c r="D17" s="280">
        <f t="shared" si="1"/>
        <v>1.017</v>
      </c>
    </row>
    <row r="18" spans="1:4">
      <c r="A18" s="281" t="s">
        <v>149</v>
      </c>
      <c r="B18" s="279">
        <v>20</v>
      </c>
      <c r="C18" s="282">
        <v>17</v>
      </c>
      <c r="D18" s="280"/>
    </row>
    <row r="19" spans="1:4">
      <c r="A19" s="281" t="s">
        <v>75</v>
      </c>
      <c r="B19" s="279">
        <v>0</v>
      </c>
      <c r="C19" s="282">
        <v>0</v>
      </c>
      <c r="D19" s="280"/>
    </row>
    <row r="20" spans="1:4">
      <c r="A20" s="278" t="s">
        <v>76</v>
      </c>
      <c r="B20" s="279">
        <f>SUM(B21:B28)</f>
        <v>74600</v>
      </c>
      <c r="C20" s="279">
        <f>SUM(C21:C28)</f>
        <v>60286</v>
      </c>
      <c r="D20" s="280">
        <f t="shared" ref="D19:D23" si="2">+B20/C20</f>
        <v>1.237</v>
      </c>
    </row>
    <row r="21" spans="1:4">
      <c r="A21" s="281" t="s">
        <v>77</v>
      </c>
      <c r="B21" s="279">
        <v>6360</v>
      </c>
      <c r="C21" s="282">
        <v>3665</v>
      </c>
      <c r="D21" s="280">
        <f t="shared" si="2"/>
        <v>1.735</v>
      </c>
    </row>
    <row r="22" spans="1:4">
      <c r="A22" s="281" t="s">
        <v>78</v>
      </c>
      <c r="B22" s="279">
        <v>2500</v>
      </c>
      <c r="C22" s="282">
        <v>2104</v>
      </c>
      <c r="D22" s="280">
        <f t="shared" si="2"/>
        <v>1.188</v>
      </c>
    </row>
    <row r="23" spans="1:4">
      <c r="A23" s="281" t="s">
        <v>79</v>
      </c>
      <c r="B23" s="279">
        <v>6000</v>
      </c>
      <c r="C23" s="282">
        <v>6072</v>
      </c>
      <c r="D23" s="280">
        <f t="shared" si="2"/>
        <v>0.988</v>
      </c>
    </row>
    <row r="24" spans="1:4">
      <c r="A24" s="281" t="s">
        <v>80</v>
      </c>
      <c r="B24" s="279">
        <v>0</v>
      </c>
      <c r="C24" s="282">
        <v>0</v>
      </c>
      <c r="D24" s="280"/>
    </row>
    <row r="25" spans="1:4">
      <c r="A25" s="281" t="s">
        <v>81</v>
      </c>
      <c r="B25" s="279">
        <v>59490</v>
      </c>
      <c r="C25" s="282">
        <v>47738</v>
      </c>
      <c r="D25" s="280">
        <f>+B25/C25</f>
        <v>1.246</v>
      </c>
    </row>
    <row r="26" spans="1:4">
      <c r="A26" s="281" t="s">
        <v>82</v>
      </c>
      <c r="B26" s="279">
        <v>200</v>
      </c>
      <c r="C26" s="282">
        <v>181</v>
      </c>
      <c r="D26" s="280">
        <v>1</v>
      </c>
    </row>
    <row r="27" spans="1:4">
      <c r="A27" s="281" t="s">
        <v>83</v>
      </c>
      <c r="B27" s="279">
        <v>50</v>
      </c>
      <c r="C27" s="282">
        <v>47</v>
      </c>
      <c r="D27" s="280">
        <f>+B27/C27</f>
        <v>1.064</v>
      </c>
    </row>
    <row r="28" spans="1:4">
      <c r="A28" s="281" t="s">
        <v>84</v>
      </c>
      <c r="B28" s="279">
        <v>0</v>
      </c>
      <c r="C28" s="282">
        <v>479</v>
      </c>
      <c r="D28" s="280"/>
    </row>
    <row r="29" spans="1:4">
      <c r="A29" s="281" t="s">
        <v>85</v>
      </c>
      <c r="B29" s="279">
        <v>0</v>
      </c>
      <c r="C29" s="282">
        <v>0</v>
      </c>
      <c r="D29" s="280"/>
    </row>
    <row r="30" spans="1:4">
      <c r="A30" s="283" t="s">
        <v>86</v>
      </c>
      <c r="B30" s="279">
        <f>+B5+B20</f>
        <v>156600</v>
      </c>
      <c r="C30" s="279">
        <f>+C5+C20</f>
        <v>147974</v>
      </c>
      <c r="D30" s="280">
        <f>+B30/C30</f>
        <v>1.058</v>
      </c>
    </row>
    <row r="31" spans="1:4">
      <c r="A31" s="284" t="s">
        <v>87</v>
      </c>
      <c r="B31" s="279">
        <v>0</v>
      </c>
      <c r="C31" s="282">
        <v>0</v>
      </c>
      <c r="D31" s="280"/>
    </row>
    <row r="32" spans="1:4">
      <c r="A32" s="284" t="s">
        <v>88</v>
      </c>
      <c r="B32" s="279">
        <f>+B33+B37+B38+B39+B40+B41+B42</f>
        <v>189635</v>
      </c>
      <c r="C32" s="279">
        <f>+C33+C37+C38+C39+C40+C41+C42</f>
        <v>339611</v>
      </c>
      <c r="D32" s="280">
        <f t="shared" ref="D32:D36" si="3">+B32/C32</f>
        <v>0.558</v>
      </c>
    </row>
    <row r="33" spans="1:4">
      <c r="A33" s="285" t="s">
        <v>89</v>
      </c>
      <c r="B33" s="279">
        <f>B34+B35+B36</f>
        <v>112720</v>
      </c>
      <c r="C33" s="279">
        <f>C34+C35+C36</f>
        <v>192163</v>
      </c>
      <c r="D33" s="280">
        <f t="shared" si="3"/>
        <v>0.587</v>
      </c>
    </row>
    <row r="34" spans="1:4">
      <c r="A34" s="285" t="s">
        <v>90</v>
      </c>
      <c r="B34" s="279">
        <v>8003</v>
      </c>
      <c r="C34" s="279">
        <v>8003</v>
      </c>
      <c r="D34" s="280">
        <f t="shared" si="3"/>
        <v>1</v>
      </c>
    </row>
    <row r="35" spans="1:4">
      <c r="A35" s="285" t="s">
        <v>91</v>
      </c>
      <c r="B35" s="279">
        <v>104712</v>
      </c>
      <c r="C35" s="279">
        <v>153461</v>
      </c>
      <c r="D35" s="280">
        <f t="shared" si="3"/>
        <v>0.682</v>
      </c>
    </row>
    <row r="36" spans="1:4">
      <c r="A36" s="285" t="s">
        <v>92</v>
      </c>
      <c r="B36" s="279">
        <v>5</v>
      </c>
      <c r="C36" s="279">
        <v>30699</v>
      </c>
      <c r="D36" s="280"/>
    </row>
    <row r="37" spans="1:4">
      <c r="A37" s="286" t="s">
        <v>93</v>
      </c>
      <c r="B37" s="279">
        <v>0</v>
      </c>
      <c r="C37" s="279">
        <v>0</v>
      </c>
      <c r="D37" s="280"/>
    </row>
    <row r="38" spans="1:4">
      <c r="A38" s="287" t="s">
        <v>94</v>
      </c>
      <c r="B38" s="279">
        <v>0</v>
      </c>
      <c r="C38" s="279">
        <v>58955</v>
      </c>
      <c r="D38" s="280"/>
    </row>
    <row r="39" spans="1:4">
      <c r="A39" s="287" t="s">
        <v>95</v>
      </c>
      <c r="B39" s="279">
        <v>75200</v>
      </c>
      <c r="C39" s="279">
        <v>43181</v>
      </c>
      <c r="D39" s="280">
        <f t="shared" ref="D38:D41" si="4">+B39/C39</f>
        <v>1.742</v>
      </c>
    </row>
    <row r="40" spans="1:4">
      <c r="A40" s="285" t="s">
        <v>96</v>
      </c>
      <c r="B40" s="279">
        <v>1715</v>
      </c>
      <c r="C40" s="279">
        <v>16224</v>
      </c>
      <c r="D40" s="280">
        <f t="shared" si="4"/>
        <v>0.106</v>
      </c>
    </row>
    <row r="41" spans="1:4">
      <c r="A41" s="288" t="s">
        <v>97</v>
      </c>
      <c r="B41" s="279">
        <v>0</v>
      </c>
      <c r="C41" s="279">
        <v>29088</v>
      </c>
      <c r="D41" s="280">
        <f t="shared" si="4"/>
        <v>0</v>
      </c>
    </row>
    <row r="42" spans="1:4">
      <c r="A42" s="287" t="s">
        <v>98</v>
      </c>
      <c r="B42" s="279">
        <v>0</v>
      </c>
      <c r="C42" s="279">
        <v>0</v>
      </c>
      <c r="D42" s="280"/>
    </row>
    <row r="43" spans="1:4">
      <c r="A43" s="283" t="s">
        <v>99</v>
      </c>
      <c r="B43" s="279">
        <f>+B30+B31+B32</f>
        <v>346235</v>
      </c>
      <c r="C43" s="279">
        <f>+C30+C31+C32</f>
        <v>487585</v>
      </c>
      <c r="D43" s="280">
        <f>+B43/C43</f>
        <v>0.71</v>
      </c>
    </row>
    <row r="44" spans="1:2">
      <c r="A44" s="289"/>
      <c r="B44" s="276"/>
    </row>
    <row r="45" spans="1:2">
      <c r="A45" s="289"/>
      <c r="B45" s="276"/>
    </row>
    <row r="46" spans="1:2">
      <c r="A46" s="289"/>
      <c r="B46" s="276"/>
    </row>
    <row r="47" spans="1:2">
      <c r="A47" s="276"/>
      <c r="B47" s="276"/>
    </row>
    <row r="48" spans="1:2">
      <c r="A48" s="276"/>
      <c r="B48" s="276"/>
    </row>
    <row r="49" spans="1:2">
      <c r="A49" s="276"/>
      <c r="B49" s="276"/>
    </row>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0"/>
    <pageSetUpPr fitToPage="1"/>
  </sheetPr>
  <dimension ref="A1:D496"/>
  <sheetViews>
    <sheetView workbookViewId="0">
      <selection activeCell="A2" sqref="A2:D2"/>
    </sheetView>
  </sheetViews>
  <sheetFormatPr defaultColWidth="9" defaultRowHeight="14.25" outlineLevelCol="3"/>
  <cols>
    <col min="1" max="1" width="41.875" customWidth="1"/>
    <col min="2" max="3" width="13.875" style="243" customWidth="1"/>
    <col min="4" max="4" width="15.125" customWidth="1"/>
  </cols>
  <sheetData>
    <row r="1" spans="1:3">
      <c r="A1" s="244" t="s">
        <v>150</v>
      </c>
      <c r="B1" s="245"/>
      <c r="C1" s="245"/>
    </row>
    <row r="2" ht="30" customHeight="1" spans="1:4">
      <c r="A2" s="246" t="s">
        <v>151</v>
      </c>
      <c r="B2" s="247"/>
      <c r="C2" s="247"/>
      <c r="D2" s="246"/>
    </row>
    <row r="3" spans="1:4">
      <c r="A3" s="248"/>
      <c r="B3" s="249"/>
      <c r="C3" s="249"/>
      <c r="D3" s="237" t="s">
        <v>56</v>
      </c>
    </row>
    <row r="4" ht="31" customHeight="1" spans="1:4">
      <c r="A4" s="22" t="s">
        <v>102</v>
      </c>
      <c r="B4" s="250" t="s">
        <v>58</v>
      </c>
      <c r="C4" s="250" t="s">
        <v>103</v>
      </c>
      <c r="D4" s="23" t="s">
        <v>104</v>
      </c>
    </row>
    <row r="5" ht="18" customHeight="1" spans="1:4">
      <c r="A5" s="251" t="s">
        <v>152</v>
      </c>
      <c r="B5" s="252">
        <f>B6+B13+B19+B24+B31+B36+B40+B43+B47+B52+B57+B59+B62+B65+B67+B72+B77+B82+B87+B91+B96+B100+B105+B108</f>
        <v>21140</v>
      </c>
      <c r="C5" s="252">
        <f>C6+C13+C19+C24+C31+C36+C40+C43+C47+C52+C57+C59+C62+C65+C67+C72+C77+C82+C87+C91+C96+C100+C105+C108</f>
        <v>22445</v>
      </c>
      <c r="D5" s="147">
        <f t="shared" ref="D5:D18" si="0">B5/C5</f>
        <v>0.942</v>
      </c>
    </row>
    <row r="6" ht="18" customHeight="1" spans="1:4">
      <c r="A6" s="133" t="s">
        <v>153</v>
      </c>
      <c r="B6" s="253">
        <f>SUM(B7:B12)</f>
        <v>520</v>
      </c>
      <c r="C6" s="253">
        <f>SUM(C7:C12)</f>
        <v>525</v>
      </c>
      <c r="D6" s="254">
        <f t="shared" si="0"/>
        <v>0.99</v>
      </c>
    </row>
    <row r="7" ht="18" customHeight="1" spans="1:4">
      <c r="A7" s="133" t="s">
        <v>154</v>
      </c>
      <c r="B7" s="253">
        <v>362</v>
      </c>
      <c r="C7" s="253">
        <v>372</v>
      </c>
      <c r="D7" s="254">
        <f t="shared" si="0"/>
        <v>0.973</v>
      </c>
    </row>
    <row r="8" ht="18" customHeight="1" spans="1:4">
      <c r="A8" s="133" t="s">
        <v>155</v>
      </c>
      <c r="B8" s="253">
        <v>65</v>
      </c>
      <c r="C8" s="253">
        <v>65</v>
      </c>
      <c r="D8" s="254">
        <f t="shared" si="0"/>
        <v>1</v>
      </c>
    </row>
    <row r="9" ht="18" customHeight="1" spans="1:4">
      <c r="A9" s="133" t="s">
        <v>156</v>
      </c>
      <c r="B9" s="253"/>
      <c r="C9" s="253"/>
      <c r="D9" s="254" t="e">
        <f t="shared" si="0"/>
        <v>#DIV/0!</v>
      </c>
    </row>
    <row r="10" ht="18" customHeight="1" spans="1:4">
      <c r="A10" s="133" t="s">
        <v>157</v>
      </c>
      <c r="B10" s="253">
        <v>33</v>
      </c>
      <c r="C10" s="253">
        <v>33</v>
      </c>
      <c r="D10" s="254">
        <f t="shared" si="0"/>
        <v>1</v>
      </c>
    </row>
    <row r="11" ht="18" customHeight="1" spans="1:4">
      <c r="A11" s="133" t="s">
        <v>158</v>
      </c>
      <c r="B11" s="253">
        <v>60</v>
      </c>
      <c r="C11" s="253">
        <v>55</v>
      </c>
      <c r="D11" s="254">
        <f t="shared" si="0"/>
        <v>1.091</v>
      </c>
    </row>
    <row r="12" ht="18" customHeight="1" spans="1:4">
      <c r="A12" s="133" t="s">
        <v>159</v>
      </c>
      <c r="B12" s="253"/>
      <c r="C12" s="253"/>
      <c r="D12" s="254" t="e">
        <f t="shared" si="0"/>
        <v>#DIV/0!</v>
      </c>
    </row>
    <row r="13" ht="18" customHeight="1" spans="1:4">
      <c r="A13" s="133" t="s">
        <v>160</v>
      </c>
      <c r="B13" s="253">
        <f>SUM(B14:B18)</f>
        <v>361</v>
      </c>
      <c r="C13" s="253">
        <f>SUM(C14:C18)</f>
        <v>361</v>
      </c>
      <c r="D13" s="254">
        <f t="shared" si="0"/>
        <v>1</v>
      </c>
    </row>
    <row r="14" ht="18" customHeight="1" spans="1:4">
      <c r="A14" s="133" t="s">
        <v>161</v>
      </c>
      <c r="B14" s="253">
        <v>214</v>
      </c>
      <c r="C14" s="253">
        <v>215</v>
      </c>
      <c r="D14" s="254">
        <f t="shared" si="0"/>
        <v>0.995</v>
      </c>
    </row>
    <row r="15" ht="18" customHeight="1" spans="1:4">
      <c r="A15" s="133" t="s">
        <v>162</v>
      </c>
      <c r="B15" s="253">
        <v>58</v>
      </c>
      <c r="C15" s="253">
        <v>58</v>
      </c>
      <c r="D15" s="254">
        <f t="shared" si="0"/>
        <v>1</v>
      </c>
    </row>
    <row r="16" ht="18" customHeight="1" spans="1:4">
      <c r="A16" s="133" t="s">
        <v>163</v>
      </c>
      <c r="B16" s="253">
        <v>29</v>
      </c>
      <c r="C16" s="253">
        <v>29</v>
      </c>
      <c r="D16" s="254">
        <f t="shared" si="0"/>
        <v>1</v>
      </c>
    </row>
    <row r="17" ht="18" customHeight="1" spans="1:4">
      <c r="A17" s="133" t="s">
        <v>164</v>
      </c>
      <c r="B17" s="253">
        <v>58</v>
      </c>
      <c r="C17" s="253">
        <v>51</v>
      </c>
      <c r="D17" s="254">
        <f t="shared" si="0"/>
        <v>1.137</v>
      </c>
    </row>
    <row r="18" ht="18" customHeight="1" spans="1:4">
      <c r="A18" s="133" t="s">
        <v>165</v>
      </c>
      <c r="B18" s="253">
        <v>2</v>
      </c>
      <c r="C18" s="253">
        <v>8</v>
      </c>
      <c r="D18" s="254">
        <f t="shared" si="0"/>
        <v>0.25</v>
      </c>
    </row>
    <row r="19" ht="18" customHeight="1" spans="1:4">
      <c r="A19" s="133" t="s">
        <v>166</v>
      </c>
      <c r="B19" s="253">
        <f>SUM(B20:B23)</f>
        <v>9816</v>
      </c>
      <c r="C19" s="253">
        <f>SUM(C20:C23)</f>
        <v>9820</v>
      </c>
      <c r="D19" s="254">
        <f t="shared" ref="D19:D42" si="1">B19/C19</f>
        <v>1</v>
      </c>
    </row>
    <row r="20" ht="18" customHeight="1" spans="1:4">
      <c r="A20" s="133" t="s">
        <v>167</v>
      </c>
      <c r="B20" s="253">
        <v>6873</v>
      </c>
      <c r="C20" s="253">
        <v>6997</v>
      </c>
      <c r="D20" s="254">
        <f t="shared" si="1"/>
        <v>0.982</v>
      </c>
    </row>
    <row r="21" ht="18" customHeight="1" spans="1:4">
      <c r="A21" s="133" t="s">
        <v>168</v>
      </c>
      <c r="B21" s="253"/>
      <c r="C21" s="253"/>
      <c r="D21" s="254" t="e">
        <f t="shared" si="1"/>
        <v>#DIV/0!</v>
      </c>
    </row>
    <row r="22" ht="18" customHeight="1" spans="1:4">
      <c r="A22" s="133" t="s">
        <v>169</v>
      </c>
      <c r="B22" s="253">
        <v>2943</v>
      </c>
      <c r="C22" s="253">
        <v>2823</v>
      </c>
      <c r="D22" s="254">
        <f t="shared" si="1"/>
        <v>1.043</v>
      </c>
    </row>
    <row r="23" ht="18" customHeight="1" spans="1:4">
      <c r="A23" s="133" t="s">
        <v>170</v>
      </c>
      <c r="B23" s="253"/>
      <c r="C23" s="253"/>
      <c r="D23" s="254" t="e">
        <f t="shared" si="1"/>
        <v>#DIV/0!</v>
      </c>
    </row>
    <row r="24" ht="18" customHeight="1" spans="1:4">
      <c r="A24" s="133" t="s">
        <v>171</v>
      </c>
      <c r="B24" s="253">
        <f>SUM(B25:B30)</f>
        <v>460</v>
      </c>
      <c r="C24" s="253">
        <f>SUM(C25:C30)</f>
        <v>438</v>
      </c>
      <c r="D24" s="254">
        <f t="shared" si="1"/>
        <v>1.05</v>
      </c>
    </row>
    <row r="25" ht="18" customHeight="1" spans="1:4">
      <c r="A25" s="133" t="s">
        <v>172</v>
      </c>
      <c r="B25" s="255">
        <v>322</v>
      </c>
      <c r="C25" s="253">
        <v>306</v>
      </c>
      <c r="D25" s="254">
        <f t="shared" si="1"/>
        <v>1.052</v>
      </c>
    </row>
    <row r="26" ht="18" customHeight="1" spans="1:4">
      <c r="A26" s="133" t="s">
        <v>173</v>
      </c>
      <c r="B26" s="253"/>
      <c r="C26" s="253"/>
      <c r="D26" s="254" t="e">
        <f t="shared" si="1"/>
        <v>#DIV/0!</v>
      </c>
    </row>
    <row r="27" ht="18" customHeight="1" spans="1:4">
      <c r="A27" s="133" t="s">
        <v>174</v>
      </c>
      <c r="B27" s="253"/>
      <c r="C27" s="253"/>
      <c r="D27" s="254" t="e">
        <f t="shared" si="1"/>
        <v>#DIV/0!</v>
      </c>
    </row>
    <row r="28" ht="18" customHeight="1" spans="1:4">
      <c r="A28" s="133" t="s">
        <v>175</v>
      </c>
      <c r="B28" s="256">
        <v>5</v>
      </c>
      <c r="C28" s="253">
        <v>7</v>
      </c>
      <c r="D28" s="254">
        <f t="shared" si="1"/>
        <v>0.714</v>
      </c>
    </row>
    <row r="29" ht="18" customHeight="1" spans="1:4">
      <c r="A29" s="133" t="s">
        <v>176</v>
      </c>
      <c r="B29" s="256">
        <v>133</v>
      </c>
      <c r="C29" s="253">
        <v>125</v>
      </c>
      <c r="D29" s="254">
        <f t="shared" si="1"/>
        <v>1.064</v>
      </c>
    </row>
    <row r="30" ht="18" customHeight="1" spans="1:4">
      <c r="A30" s="133" t="s">
        <v>177</v>
      </c>
      <c r="B30" s="253"/>
      <c r="C30" s="253"/>
      <c r="D30" s="254" t="e">
        <f t="shared" si="1"/>
        <v>#DIV/0!</v>
      </c>
    </row>
    <row r="31" ht="18" customHeight="1" spans="1:4">
      <c r="A31" s="133" t="s">
        <v>178</v>
      </c>
      <c r="B31" s="253">
        <f>SUM(B32:B35)</f>
        <v>341</v>
      </c>
      <c r="C31" s="253">
        <f>SUM(C32:C35)</f>
        <v>340</v>
      </c>
      <c r="D31" s="254">
        <f t="shared" si="1"/>
        <v>1.003</v>
      </c>
    </row>
    <row r="32" ht="18" customHeight="1" spans="1:4">
      <c r="A32" s="133" t="s">
        <v>179</v>
      </c>
      <c r="B32" s="256">
        <v>275</v>
      </c>
      <c r="C32" s="253">
        <v>274</v>
      </c>
      <c r="D32" s="254">
        <f t="shared" si="1"/>
        <v>1.004</v>
      </c>
    </row>
    <row r="33" ht="18" customHeight="1" spans="1:4">
      <c r="A33" s="133" t="s">
        <v>180</v>
      </c>
      <c r="B33" s="256">
        <v>19</v>
      </c>
      <c r="C33" s="253">
        <v>19</v>
      </c>
      <c r="D33" s="254">
        <f t="shared" si="1"/>
        <v>1</v>
      </c>
    </row>
    <row r="34" ht="18" customHeight="1" spans="1:4">
      <c r="A34" s="133" t="s">
        <v>181</v>
      </c>
      <c r="B34" s="253"/>
      <c r="C34" s="253"/>
      <c r="D34" s="254" t="e">
        <f t="shared" si="1"/>
        <v>#DIV/0!</v>
      </c>
    </row>
    <row r="35" ht="18" customHeight="1" spans="1:4">
      <c r="A35" s="133" t="s">
        <v>182</v>
      </c>
      <c r="B35" s="255">
        <v>47</v>
      </c>
      <c r="C35" s="253">
        <v>47</v>
      </c>
      <c r="D35" s="254">
        <f t="shared" si="1"/>
        <v>1</v>
      </c>
    </row>
    <row r="36" ht="18" customHeight="1" spans="1:4">
      <c r="A36" s="133" t="s">
        <v>183</v>
      </c>
      <c r="B36" s="253">
        <f>SUM(B37:B39)</f>
        <v>885</v>
      </c>
      <c r="C36" s="253">
        <f>SUM(C37:C39)</f>
        <v>1381</v>
      </c>
      <c r="D36" s="254">
        <f t="shared" si="1"/>
        <v>0.641</v>
      </c>
    </row>
    <row r="37" ht="18" customHeight="1" spans="1:4">
      <c r="A37" s="133" t="s">
        <v>184</v>
      </c>
      <c r="B37" s="253">
        <v>381</v>
      </c>
      <c r="C37" s="253">
        <v>681</v>
      </c>
      <c r="D37" s="254">
        <f t="shared" si="1"/>
        <v>0.559</v>
      </c>
    </row>
    <row r="38" ht="18" customHeight="1" spans="1:4">
      <c r="A38" s="133" t="s">
        <v>185</v>
      </c>
      <c r="B38" s="253">
        <v>464</v>
      </c>
      <c r="C38" s="253">
        <v>658</v>
      </c>
      <c r="D38" s="254">
        <f t="shared" si="1"/>
        <v>0.705</v>
      </c>
    </row>
    <row r="39" ht="18" customHeight="1" spans="1:4">
      <c r="A39" s="133" t="s">
        <v>186</v>
      </c>
      <c r="B39" s="253">
        <v>40</v>
      </c>
      <c r="C39" s="253">
        <v>42</v>
      </c>
      <c r="D39" s="254">
        <f t="shared" si="1"/>
        <v>0.952</v>
      </c>
    </row>
    <row r="40" ht="18" customHeight="1" spans="1:4">
      <c r="A40" s="133" t="s">
        <v>187</v>
      </c>
      <c r="B40" s="253">
        <f>SUM(B41:B42)</f>
        <v>0</v>
      </c>
      <c r="C40" s="253">
        <f>SUM(C41:C42)</f>
        <v>1200</v>
      </c>
      <c r="D40" s="254">
        <f t="shared" si="1"/>
        <v>0</v>
      </c>
    </row>
    <row r="41" ht="18" customHeight="1" spans="1:4">
      <c r="A41" s="133" t="s">
        <v>188</v>
      </c>
      <c r="B41" s="253">
        <v>0</v>
      </c>
      <c r="C41" s="253">
        <v>100</v>
      </c>
      <c r="D41" s="254">
        <f t="shared" si="1"/>
        <v>0</v>
      </c>
    </row>
    <row r="42" ht="18" customHeight="1" spans="1:4">
      <c r="A42" s="133" t="s">
        <v>189</v>
      </c>
      <c r="B42" s="253">
        <v>0</v>
      </c>
      <c r="C42" s="253">
        <v>1100</v>
      </c>
      <c r="D42" s="254">
        <f t="shared" si="1"/>
        <v>0</v>
      </c>
    </row>
    <row r="43" ht="18" customHeight="1" spans="1:4">
      <c r="A43" s="133" t="s">
        <v>190</v>
      </c>
      <c r="B43" s="253">
        <f>SUM(B44:B46)</f>
        <v>360</v>
      </c>
      <c r="C43" s="253">
        <f>SUM(C44:C46)</f>
        <v>431</v>
      </c>
      <c r="D43" s="254">
        <f t="shared" ref="D43:D106" si="2">B43/C43</f>
        <v>0.835</v>
      </c>
    </row>
    <row r="44" ht="18" customHeight="1" spans="1:4">
      <c r="A44" s="133" t="s">
        <v>191</v>
      </c>
      <c r="B44" s="253">
        <v>218</v>
      </c>
      <c r="C44" s="253">
        <v>288</v>
      </c>
      <c r="D44" s="254">
        <f t="shared" si="2"/>
        <v>0.757</v>
      </c>
    </row>
    <row r="45" ht="18" customHeight="1" spans="1:4">
      <c r="A45" s="133" t="s">
        <v>192</v>
      </c>
      <c r="B45" s="253">
        <v>113</v>
      </c>
      <c r="C45" s="253">
        <v>128</v>
      </c>
      <c r="D45" s="254">
        <f t="shared" si="2"/>
        <v>0.883</v>
      </c>
    </row>
    <row r="46" ht="18" customHeight="1" spans="1:4">
      <c r="A46" s="133" t="s">
        <v>193</v>
      </c>
      <c r="B46" s="253">
        <v>29</v>
      </c>
      <c r="C46" s="253">
        <v>15</v>
      </c>
      <c r="D46" s="254">
        <f t="shared" si="2"/>
        <v>1.933</v>
      </c>
    </row>
    <row r="47" ht="18" customHeight="1" spans="1:4">
      <c r="A47" s="133" t="s">
        <v>194</v>
      </c>
      <c r="B47" s="253">
        <f>SUM(B48:B51)</f>
        <v>1639</v>
      </c>
      <c r="C47" s="253">
        <f>SUM(C48:C51)</f>
        <v>1427</v>
      </c>
      <c r="D47" s="254">
        <f t="shared" si="2"/>
        <v>1.149</v>
      </c>
    </row>
    <row r="48" ht="18" customHeight="1" spans="1:4">
      <c r="A48" s="133" t="s">
        <v>195</v>
      </c>
      <c r="B48" s="253">
        <v>1449</v>
      </c>
      <c r="C48" s="253">
        <v>1288</v>
      </c>
      <c r="D48" s="254">
        <f t="shared" si="2"/>
        <v>1.125</v>
      </c>
    </row>
    <row r="49" ht="18" customHeight="1" spans="1:4">
      <c r="A49" s="133" t="s">
        <v>196</v>
      </c>
      <c r="B49" s="253">
        <v>60</v>
      </c>
      <c r="C49" s="253">
        <v>60</v>
      </c>
      <c r="D49" s="254">
        <f t="shared" si="2"/>
        <v>1</v>
      </c>
    </row>
    <row r="50" ht="18" customHeight="1" spans="1:4">
      <c r="A50" s="133" t="s">
        <v>197</v>
      </c>
      <c r="B50" s="253">
        <v>130</v>
      </c>
      <c r="C50" s="253">
        <v>79</v>
      </c>
      <c r="D50" s="254">
        <f t="shared" si="2"/>
        <v>1.646</v>
      </c>
    </row>
    <row r="51" ht="18" customHeight="1" spans="1:4">
      <c r="A51" s="133" t="s">
        <v>198</v>
      </c>
      <c r="B51" s="253"/>
      <c r="C51" s="253"/>
      <c r="D51" s="254" t="e">
        <f t="shared" si="2"/>
        <v>#DIV/0!</v>
      </c>
    </row>
    <row r="52" ht="18" customHeight="1" spans="1:4">
      <c r="A52" s="133" t="s">
        <v>199</v>
      </c>
      <c r="B52" s="253">
        <f>SUM(B53:B56)</f>
        <v>686</v>
      </c>
      <c r="C52" s="253">
        <f>SUM(C53:C56)</f>
        <v>668</v>
      </c>
      <c r="D52" s="254">
        <f t="shared" si="2"/>
        <v>1.027</v>
      </c>
    </row>
    <row r="53" ht="18" customHeight="1" spans="1:4">
      <c r="A53" s="133" t="s">
        <v>200</v>
      </c>
      <c r="B53" s="256">
        <v>326</v>
      </c>
      <c r="C53" s="253">
        <v>330</v>
      </c>
      <c r="D53" s="254">
        <f t="shared" si="2"/>
        <v>0.988</v>
      </c>
    </row>
    <row r="54" ht="18" customHeight="1" spans="1:4">
      <c r="A54" s="133" t="s">
        <v>201</v>
      </c>
      <c r="B54" s="256"/>
      <c r="C54" s="253"/>
      <c r="D54" s="254" t="e">
        <f t="shared" si="2"/>
        <v>#DIV/0!</v>
      </c>
    </row>
    <row r="55" ht="18" customHeight="1" spans="1:4">
      <c r="A55" s="133" t="s">
        <v>202</v>
      </c>
      <c r="B55" s="256">
        <v>291</v>
      </c>
      <c r="C55" s="253">
        <v>261</v>
      </c>
      <c r="D55" s="254">
        <f t="shared" si="2"/>
        <v>1.115</v>
      </c>
    </row>
    <row r="56" ht="18" customHeight="1" spans="1:4">
      <c r="A56" s="133" t="s">
        <v>203</v>
      </c>
      <c r="B56" s="256">
        <v>69</v>
      </c>
      <c r="C56" s="253">
        <v>77</v>
      </c>
      <c r="D56" s="254">
        <f t="shared" si="2"/>
        <v>0.896</v>
      </c>
    </row>
    <row r="57" ht="18" customHeight="1" spans="1:4">
      <c r="A57" s="133" t="s">
        <v>204</v>
      </c>
      <c r="B57" s="253">
        <f>SUM(B58)</f>
        <v>0</v>
      </c>
      <c r="C57" s="253">
        <f>SUM(C58)</f>
        <v>0</v>
      </c>
      <c r="D57" s="254" t="e">
        <f t="shared" si="2"/>
        <v>#DIV/0!</v>
      </c>
    </row>
    <row r="58" ht="18" customHeight="1" spans="1:4">
      <c r="A58" s="133" t="s">
        <v>205</v>
      </c>
      <c r="B58" s="253">
        <v>0</v>
      </c>
      <c r="C58" s="253">
        <v>0</v>
      </c>
      <c r="D58" s="254" t="e">
        <f t="shared" si="2"/>
        <v>#DIV/0!</v>
      </c>
    </row>
    <row r="59" ht="18" customHeight="1" spans="1:4">
      <c r="A59" s="133" t="s">
        <v>206</v>
      </c>
      <c r="B59" s="253"/>
      <c r="C59" s="253"/>
      <c r="D59" s="254" t="e">
        <f t="shared" si="2"/>
        <v>#DIV/0!</v>
      </c>
    </row>
    <row r="60" ht="18" customHeight="1" spans="1:4">
      <c r="A60" s="133" t="s">
        <v>207</v>
      </c>
      <c r="B60" s="253"/>
      <c r="C60" s="253"/>
      <c r="D60" s="254" t="e">
        <f t="shared" si="2"/>
        <v>#DIV/0!</v>
      </c>
    </row>
    <row r="61" ht="18" customHeight="1" spans="1:4">
      <c r="A61" s="133" t="s">
        <v>208</v>
      </c>
      <c r="B61" s="253"/>
      <c r="C61" s="253"/>
      <c r="D61" s="254" t="e">
        <f t="shared" si="2"/>
        <v>#DIV/0!</v>
      </c>
    </row>
    <row r="62" ht="18" customHeight="1" spans="1:4">
      <c r="A62" s="133" t="s">
        <v>209</v>
      </c>
      <c r="B62" s="253">
        <f>SUM(B63:B64)</f>
        <v>143</v>
      </c>
      <c r="C62" s="253">
        <f>SUM(C63:C64)</f>
        <v>132</v>
      </c>
      <c r="D62" s="254">
        <f t="shared" si="2"/>
        <v>1.083</v>
      </c>
    </row>
    <row r="63" ht="18" customHeight="1" spans="1:4">
      <c r="A63" s="133" t="s">
        <v>210</v>
      </c>
      <c r="B63" s="253">
        <v>143</v>
      </c>
      <c r="C63" s="253">
        <v>132</v>
      </c>
      <c r="D63" s="254">
        <f t="shared" si="2"/>
        <v>1.083</v>
      </c>
    </row>
    <row r="64" ht="18" customHeight="1" spans="1:4">
      <c r="A64" s="133" t="s">
        <v>211</v>
      </c>
      <c r="B64" s="253"/>
      <c r="C64" s="253"/>
      <c r="D64" s="254" t="e">
        <f t="shared" si="2"/>
        <v>#DIV/0!</v>
      </c>
    </row>
    <row r="65" ht="18" customHeight="1" spans="1:4">
      <c r="A65" s="133" t="s">
        <v>212</v>
      </c>
      <c r="B65" s="253">
        <f>SUM(B66)</f>
        <v>50</v>
      </c>
      <c r="C65" s="253">
        <f>SUM(C66)</f>
        <v>66</v>
      </c>
      <c r="D65" s="254">
        <f t="shared" si="2"/>
        <v>0.758</v>
      </c>
    </row>
    <row r="66" ht="18" customHeight="1" spans="1:4">
      <c r="A66" s="133" t="s">
        <v>213</v>
      </c>
      <c r="B66" s="253">
        <v>50</v>
      </c>
      <c r="C66" s="253">
        <v>66</v>
      </c>
      <c r="D66" s="254">
        <f t="shared" si="2"/>
        <v>0.758</v>
      </c>
    </row>
    <row r="67" ht="18" customHeight="1" spans="1:4">
      <c r="A67" s="133" t="s">
        <v>214</v>
      </c>
      <c r="B67" s="253">
        <f>SUM(B68:B71)</f>
        <v>401</v>
      </c>
      <c r="C67" s="253">
        <f>SUM(C68:C71)</f>
        <v>390</v>
      </c>
      <c r="D67" s="254">
        <f t="shared" si="2"/>
        <v>1.028</v>
      </c>
    </row>
    <row r="68" ht="18" customHeight="1" spans="1:4">
      <c r="A68" s="133" t="s">
        <v>215</v>
      </c>
      <c r="B68" s="253">
        <v>330</v>
      </c>
      <c r="C68" s="253">
        <v>390</v>
      </c>
      <c r="D68" s="254">
        <f t="shared" si="2"/>
        <v>0.846</v>
      </c>
    </row>
    <row r="69" ht="18" customHeight="1" spans="1:4">
      <c r="A69" s="133" t="s">
        <v>216</v>
      </c>
      <c r="B69" s="253"/>
      <c r="C69" s="253"/>
      <c r="D69" s="254" t="e">
        <f t="shared" si="2"/>
        <v>#DIV/0!</v>
      </c>
    </row>
    <row r="70" ht="18" customHeight="1" spans="1:4">
      <c r="A70" s="133" t="s">
        <v>217</v>
      </c>
      <c r="B70" s="253">
        <v>71</v>
      </c>
      <c r="C70" s="253">
        <v>0</v>
      </c>
      <c r="D70" s="254" t="e">
        <f t="shared" si="2"/>
        <v>#DIV/0!</v>
      </c>
    </row>
    <row r="71" ht="18" customHeight="1" spans="1:4">
      <c r="A71" s="133" t="s">
        <v>218</v>
      </c>
      <c r="B71" s="253"/>
      <c r="C71" s="253"/>
      <c r="D71" s="254" t="e">
        <f t="shared" si="2"/>
        <v>#DIV/0!</v>
      </c>
    </row>
    <row r="72" ht="18" customHeight="1" spans="1:4">
      <c r="A72" s="133" t="s">
        <v>219</v>
      </c>
      <c r="B72" s="253">
        <f>SUM(B73:B76)</f>
        <v>584</v>
      </c>
      <c r="C72" s="253">
        <f>SUM(C73:C76)</f>
        <v>513</v>
      </c>
      <c r="D72" s="254">
        <f t="shared" si="2"/>
        <v>1.138</v>
      </c>
    </row>
    <row r="73" ht="18" customHeight="1" spans="1:4">
      <c r="A73" s="133" t="s">
        <v>220</v>
      </c>
      <c r="B73" s="253">
        <v>430</v>
      </c>
      <c r="C73" s="253">
        <v>397</v>
      </c>
      <c r="D73" s="254">
        <f t="shared" si="2"/>
        <v>1.083</v>
      </c>
    </row>
    <row r="74" ht="18" customHeight="1" spans="1:4">
      <c r="A74" s="133" t="s">
        <v>221</v>
      </c>
      <c r="B74" s="253"/>
      <c r="C74" s="253"/>
      <c r="D74" s="254" t="e">
        <f t="shared" si="2"/>
        <v>#DIV/0!</v>
      </c>
    </row>
    <row r="75" ht="18" customHeight="1" spans="1:4">
      <c r="A75" s="133" t="s">
        <v>222</v>
      </c>
      <c r="B75" s="253">
        <v>33</v>
      </c>
      <c r="C75" s="253">
        <v>0</v>
      </c>
      <c r="D75" s="254" t="e">
        <f t="shared" si="2"/>
        <v>#DIV/0!</v>
      </c>
    </row>
    <row r="76" ht="18" customHeight="1" spans="1:4">
      <c r="A76" s="133" t="s">
        <v>223</v>
      </c>
      <c r="B76" s="253">
        <v>121</v>
      </c>
      <c r="C76" s="253">
        <v>116</v>
      </c>
      <c r="D76" s="254">
        <f t="shared" si="2"/>
        <v>1.043</v>
      </c>
    </row>
    <row r="77" ht="18" customHeight="1" spans="1:4">
      <c r="A77" s="133" t="s">
        <v>224</v>
      </c>
      <c r="B77" s="253">
        <f>SUM(B78:B81)</f>
        <v>1137</v>
      </c>
      <c r="C77" s="253">
        <f>SUM(C78:C81)</f>
        <v>1166</v>
      </c>
      <c r="D77" s="254">
        <f t="shared" si="2"/>
        <v>0.975</v>
      </c>
    </row>
    <row r="78" ht="18" customHeight="1" spans="1:4">
      <c r="A78" s="133" t="s">
        <v>225</v>
      </c>
      <c r="B78" s="253">
        <v>325</v>
      </c>
      <c r="C78" s="253">
        <v>313</v>
      </c>
      <c r="D78" s="254">
        <f t="shared" si="2"/>
        <v>1.038</v>
      </c>
    </row>
    <row r="79" ht="18" customHeight="1" spans="1:4">
      <c r="A79" s="133" t="s">
        <v>226</v>
      </c>
      <c r="B79" s="253"/>
      <c r="C79" s="253"/>
      <c r="D79" s="254" t="e">
        <f t="shared" si="2"/>
        <v>#DIV/0!</v>
      </c>
    </row>
    <row r="80" ht="18" customHeight="1" spans="1:4">
      <c r="A80" s="133" t="s">
        <v>227</v>
      </c>
      <c r="B80" s="253">
        <v>180</v>
      </c>
      <c r="C80" s="253">
        <v>154</v>
      </c>
      <c r="D80" s="254">
        <f t="shared" si="2"/>
        <v>1.169</v>
      </c>
    </row>
    <row r="81" ht="18" customHeight="1" spans="1:4">
      <c r="A81" s="133" t="s">
        <v>228</v>
      </c>
      <c r="B81" s="253">
        <v>632</v>
      </c>
      <c r="C81" s="253">
        <v>699</v>
      </c>
      <c r="D81" s="254">
        <f t="shared" si="2"/>
        <v>0.904</v>
      </c>
    </row>
    <row r="82" ht="18" customHeight="1" spans="1:4">
      <c r="A82" s="133" t="s">
        <v>229</v>
      </c>
      <c r="B82" s="253">
        <f>SUM(B83:B86)</f>
        <v>342</v>
      </c>
      <c r="C82" s="253">
        <f>SUM(C83:C86)</f>
        <v>346</v>
      </c>
      <c r="D82" s="254">
        <f t="shared" si="2"/>
        <v>0.988</v>
      </c>
    </row>
    <row r="83" ht="18" customHeight="1" spans="1:4">
      <c r="A83" s="133" t="s">
        <v>230</v>
      </c>
      <c r="B83" s="253">
        <v>159</v>
      </c>
      <c r="C83" s="253">
        <v>167</v>
      </c>
      <c r="D83" s="254">
        <f t="shared" si="2"/>
        <v>0.952</v>
      </c>
    </row>
    <row r="84" ht="18" customHeight="1" spans="1:4">
      <c r="A84" s="133" t="s">
        <v>231</v>
      </c>
      <c r="B84" s="253">
        <v>100</v>
      </c>
      <c r="C84" s="253">
        <v>100</v>
      </c>
      <c r="D84" s="254">
        <f t="shared" si="2"/>
        <v>1</v>
      </c>
    </row>
    <row r="85" ht="18" customHeight="1" spans="1:4">
      <c r="A85" s="133" t="s">
        <v>232</v>
      </c>
      <c r="B85" s="253">
        <v>83</v>
      </c>
      <c r="C85" s="253">
        <v>79</v>
      </c>
      <c r="D85" s="254">
        <f t="shared" si="2"/>
        <v>1.051</v>
      </c>
    </row>
    <row r="86" ht="18" customHeight="1" spans="1:4">
      <c r="A86" s="133" t="s">
        <v>233</v>
      </c>
      <c r="B86" s="253"/>
      <c r="C86" s="253"/>
      <c r="D86" s="254" t="e">
        <f t="shared" si="2"/>
        <v>#DIV/0!</v>
      </c>
    </row>
    <row r="87" ht="18" customHeight="1" spans="1:4">
      <c r="A87" s="133" t="s">
        <v>234</v>
      </c>
      <c r="B87" s="253">
        <f>SUM(B88:B90)</f>
        <v>119</v>
      </c>
      <c r="C87" s="253">
        <f>SUM(C88:C90)</f>
        <v>141</v>
      </c>
      <c r="D87" s="254">
        <f t="shared" si="2"/>
        <v>0.844</v>
      </c>
    </row>
    <row r="88" ht="18" customHeight="1" spans="1:4">
      <c r="A88" s="133" t="s">
        <v>235</v>
      </c>
      <c r="B88" s="253">
        <v>107</v>
      </c>
      <c r="C88" s="253">
        <v>132</v>
      </c>
      <c r="D88" s="254">
        <f t="shared" si="2"/>
        <v>0.811</v>
      </c>
    </row>
    <row r="89" ht="18" customHeight="1" spans="1:4">
      <c r="A89" s="133" t="s">
        <v>236</v>
      </c>
      <c r="B89" s="253">
        <v>0</v>
      </c>
      <c r="C89" s="253">
        <v>9</v>
      </c>
      <c r="D89" s="254">
        <f t="shared" si="2"/>
        <v>0</v>
      </c>
    </row>
    <row r="90" ht="18" customHeight="1" spans="1:4">
      <c r="A90" s="133" t="s">
        <v>237</v>
      </c>
      <c r="B90" s="253">
        <v>12</v>
      </c>
      <c r="C90" s="253"/>
      <c r="D90" s="254" t="e">
        <f t="shared" si="2"/>
        <v>#DIV/0!</v>
      </c>
    </row>
    <row r="91" ht="18" customHeight="1" spans="1:4">
      <c r="A91" s="133" t="s">
        <v>238</v>
      </c>
      <c r="B91" s="253">
        <f>SUM(B92:B95)</f>
        <v>1160</v>
      </c>
      <c r="C91" s="253">
        <f>SUM(C92:C95)</f>
        <v>1053</v>
      </c>
      <c r="D91" s="254">
        <f t="shared" si="2"/>
        <v>1.102</v>
      </c>
    </row>
    <row r="92" ht="18" customHeight="1" spans="1:4">
      <c r="A92" s="133" t="s">
        <v>239</v>
      </c>
      <c r="B92" s="253">
        <v>462</v>
      </c>
      <c r="C92" s="253">
        <v>466</v>
      </c>
      <c r="D92" s="254">
        <f t="shared" si="2"/>
        <v>0.991</v>
      </c>
    </row>
    <row r="93" ht="18" customHeight="1" spans="1:4">
      <c r="A93" s="133" t="s">
        <v>240</v>
      </c>
      <c r="B93" s="253">
        <v>32</v>
      </c>
      <c r="C93" s="253">
        <v>0</v>
      </c>
      <c r="D93" s="254" t="e">
        <f t="shared" si="2"/>
        <v>#DIV/0!</v>
      </c>
    </row>
    <row r="94" ht="18" customHeight="1" spans="1:4">
      <c r="A94" s="133" t="s">
        <v>241</v>
      </c>
      <c r="B94" s="253">
        <v>377</v>
      </c>
      <c r="C94" s="253">
        <v>290</v>
      </c>
      <c r="D94" s="254">
        <f t="shared" si="2"/>
        <v>1.3</v>
      </c>
    </row>
    <row r="95" ht="18" customHeight="1" spans="1:4">
      <c r="A95" s="133" t="s">
        <v>242</v>
      </c>
      <c r="B95" s="253">
        <v>289</v>
      </c>
      <c r="C95" s="253">
        <v>297</v>
      </c>
      <c r="D95" s="254">
        <f t="shared" si="2"/>
        <v>0.973</v>
      </c>
    </row>
    <row r="96" ht="18" customHeight="1" spans="1:4">
      <c r="A96" s="133" t="s">
        <v>243</v>
      </c>
      <c r="B96" s="253">
        <f>SUM(B97:B99)</f>
        <v>1630</v>
      </c>
      <c r="C96" s="253">
        <f>SUM(C97:C99)</f>
        <v>1592</v>
      </c>
      <c r="D96" s="254">
        <f t="shared" si="2"/>
        <v>1.024</v>
      </c>
    </row>
    <row r="97" ht="18" customHeight="1" spans="1:4">
      <c r="A97" s="133" t="s">
        <v>244</v>
      </c>
      <c r="B97" s="253">
        <v>1263</v>
      </c>
      <c r="C97" s="253">
        <v>1375</v>
      </c>
      <c r="D97" s="254">
        <f t="shared" si="2"/>
        <v>0.919</v>
      </c>
    </row>
    <row r="98" ht="18" customHeight="1" spans="1:4">
      <c r="A98" s="133" t="s">
        <v>245</v>
      </c>
      <c r="B98" s="253">
        <v>150</v>
      </c>
      <c r="C98" s="253">
        <v>0</v>
      </c>
      <c r="D98" s="254" t="e">
        <f t="shared" si="2"/>
        <v>#DIV/0!</v>
      </c>
    </row>
    <row r="99" ht="18" customHeight="1" spans="1:4">
      <c r="A99" s="133" t="s">
        <v>246</v>
      </c>
      <c r="B99" s="253">
        <v>217</v>
      </c>
      <c r="C99" s="253">
        <v>217</v>
      </c>
      <c r="D99" s="254">
        <f t="shared" si="2"/>
        <v>1</v>
      </c>
    </row>
    <row r="100" ht="18" customHeight="1" spans="1:4">
      <c r="A100" s="133" t="s">
        <v>247</v>
      </c>
      <c r="B100" s="253">
        <f>SUM(B101:B104)</f>
        <v>407</v>
      </c>
      <c r="C100" s="253">
        <f>SUM(C101:C104)</f>
        <v>392</v>
      </c>
      <c r="D100" s="254">
        <f t="shared" si="2"/>
        <v>1.038</v>
      </c>
    </row>
    <row r="101" ht="18" customHeight="1" spans="1:4">
      <c r="A101" s="133" t="s">
        <v>248</v>
      </c>
      <c r="B101" s="253">
        <v>95</v>
      </c>
      <c r="C101" s="253">
        <v>83</v>
      </c>
      <c r="D101" s="254">
        <f t="shared" si="2"/>
        <v>1.145</v>
      </c>
    </row>
    <row r="102" ht="18" customHeight="1" spans="1:4">
      <c r="A102" s="133" t="s">
        <v>249</v>
      </c>
      <c r="B102" s="253">
        <v>68</v>
      </c>
      <c r="C102" s="253">
        <v>188</v>
      </c>
      <c r="D102" s="254">
        <f t="shared" si="2"/>
        <v>0.362</v>
      </c>
    </row>
    <row r="103" ht="18" customHeight="1" spans="1:4">
      <c r="A103" s="133" t="s">
        <v>250</v>
      </c>
      <c r="B103" s="253">
        <v>48</v>
      </c>
      <c r="C103" s="253">
        <v>45</v>
      </c>
      <c r="D103" s="254">
        <f t="shared" si="2"/>
        <v>1.067</v>
      </c>
    </row>
    <row r="104" ht="18" customHeight="1" spans="1:4">
      <c r="A104" s="133" t="s">
        <v>251</v>
      </c>
      <c r="B104" s="253">
        <v>196</v>
      </c>
      <c r="C104" s="253">
        <v>76</v>
      </c>
      <c r="D104" s="254">
        <f t="shared" si="2"/>
        <v>2.579</v>
      </c>
    </row>
    <row r="105" ht="18" customHeight="1" spans="1:4">
      <c r="A105" s="133" t="s">
        <v>252</v>
      </c>
      <c r="B105" s="253">
        <f>SUM(B106:B107)</f>
        <v>99</v>
      </c>
      <c r="C105" s="253">
        <f>SUM(C106:C107)</f>
        <v>63</v>
      </c>
      <c r="D105" s="254">
        <f t="shared" si="2"/>
        <v>1.571</v>
      </c>
    </row>
    <row r="106" ht="18" customHeight="1" spans="1:4">
      <c r="A106" s="133" t="s">
        <v>253</v>
      </c>
      <c r="B106" s="253">
        <v>67</v>
      </c>
      <c r="C106" s="253">
        <v>63</v>
      </c>
      <c r="D106" s="254">
        <f t="shared" si="2"/>
        <v>1.063</v>
      </c>
    </row>
    <row r="107" ht="18" customHeight="1" spans="1:4">
      <c r="A107" s="133" t="s">
        <v>250</v>
      </c>
      <c r="B107" s="253">
        <v>32</v>
      </c>
      <c r="C107" s="253">
        <v>0</v>
      </c>
      <c r="D107" s="254" t="e">
        <f>B107/C107</f>
        <v>#DIV/0!</v>
      </c>
    </row>
    <row r="108" ht="18" customHeight="1" spans="1:4">
      <c r="A108" s="133" t="s">
        <v>254</v>
      </c>
      <c r="B108" s="253">
        <f>SUM(B109)</f>
        <v>0</v>
      </c>
      <c r="C108" s="253">
        <f>SUM(C109)</f>
        <v>0</v>
      </c>
      <c r="D108" s="254" t="e">
        <f t="shared" ref="D108:D118" si="3">B108/C108</f>
        <v>#DIV/0!</v>
      </c>
    </row>
    <row r="109" ht="18" customHeight="1" spans="1:4">
      <c r="A109" s="133" t="s">
        <v>255</v>
      </c>
      <c r="B109" s="253"/>
      <c r="C109" s="253"/>
      <c r="D109" s="254" t="e">
        <f t="shared" si="3"/>
        <v>#DIV/0!</v>
      </c>
    </row>
    <row r="110" ht="18" customHeight="1" spans="1:4">
      <c r="A110" s="257" t="s">
        <v>256</v>
      </c>
      <c r="B110" s="258">
        <f>B111+B117</f>
        <v>129</v>
      </c>
      <c r="C110" s="258">
        <f>C111+C117</f>
        <v>387</v>
      </c>
      <c r="D110" s="254">
        <f t="shared" si="3"/>
        <v>0.333</v>
      </c>
    </row>
    <row r="111" ht="18" customHeight="1" spans="1:4">
      <c r="A111" s="133" t="s">
        <v>257</v>
      </c>
      <c r="B111" s="258">
        <f>SUM(B112:B116)</f>
        <v>104</v>
      </c>
      <c r="C111" s="258">
        <f>SUM(C112:C116)</f>
        <v>270</v>
      </c>
      <c r="D111" s="254">
        <f t="shared" si="3"/>
        <v>0.385</v>
      </c>
    </row>
    <row r="112" ht="18" customHeight="1" spans="1:4">
      <c r="A112" s="133" t="s">
        <v>258</v>
      </c>
      <c r="B112" s="253">
        <v>30</v>
      </c>
      <c r="C112" s="253">
        <v>60</v>
      </c>
      <c r="D112" s="254">
        <f t="shared" si="3"/>
        <v>0.5</v>
      </c>
    </row>
    <row r="113" ht="18" customHeight="1" spans="1:4">
      <c r="A113" s="133" t="s">
        <v>259</v>
      </c>
      <c r="B113" s="253">
        <v>10</v>
      </c>
      <c r="C113" s="253">
        <v>20</v>
      </c>
      <c r="D113" s="254">
        <f t="shared" si="3"/>
        <v>0.5</v>
      </c>
    </row>
    <row r="114" ht="18" customHeight="1" spans="1:4">
      <c r="A114" s="133" t="s">
        <v>260</v>
      </c>
      <c r="B114" s="253"/>
      <c r="C114" s="253"/>
      <c r="D114" s="254" t="e">
        <f t="shared" si="3"/>
        <v>#DIV/0!</v>
      </c>
    </row>
    <row r="115" ht="18" customHeight="1" spans="1:4">
      <c r="A115" s="133" t="s">
        <v>261</v>
      </c>
      <c r="B115" s="253">
        <v>64</v>
      </c>
      <c r="C115" s="253">
        <v>187</v>
      </c>
      <c r="D115" s="254">
        <f t="shared" si="3"/>
        <v>0.342</v>
      </c>
    </row>
    <row r="116" ht="18" customHeight="1" spans="1:4">
      <c r="A116" s="133" t="s">
        <v>262</v>
      </c>
      <c r="B116" s="253">
        <v>0</v>
      </c>
      <c r="C116" s="253">
        <v>3</v>
      </c>
      <c r="D116" s="254">
        <f t="shared" si="3"/>
        <v>0</v>
      </c>
    </row>
    <row r="117" ht="18" customHeight="1" spans="1:4">
      <c r="A117" s="133" t="s">
        <v>263</v>
      </c>
      <c r="B117" s="258">
        <f>SUM(B118)</f>
        <v>25</v>
      </c>
      <c r="C117" s="258">
        <f>SUM(C118)</f>
        <v>117</v>
      </c>
      <c r="D117" s="254">
        <f t="shared" si="3"/>
        <v>0.214</v>
      </c>
    </row>
    <row r="118" ht="18" customHeight="1" spans="1:4">
      <c r="A118" s="133" t="s">
        <v>264</v>
      </c>
      <c r="B118" s="253">
        <v>25</v>
      </c>
      <c r="C118" s="253">
        <v>117</v>
      </c>
      <c r="D118" s="254">
        <f t="shared" si="3"/>
        <v>0.214</v>
      </c>
    </row>
    <row r="119" ht="18" customHeight="1" spans="1:4">
      <c r="A119" s="257" t="s">
        <v>265</v>
      </c>
      <c r="B119" s="258">
        <f>B120+B122+B129+B131+B133+B142+B145</f>
        <v>9902</v>
      </c>
      <c r="C119" s="258">
        <f>C120+C122+C129+C131+C133+C142+C145</f>
        <v>8332</v>
      </c>
      <c r="D119" s="254">
        <f t="shared" ref="D119:D142" si="4">B119/C119</f>
        <v>1.188</v>
      </c>
    </row>
    <row r="120" ht="18" customHeight="1" spans="1:4">
      <c r="A120" s="133" t="s">
        <v>266</v>
      </c>
      <c r="B120" s="253"/>
      <c r="C120" s="253"/>
      <c r="D120" s="254" t="e">
        <f t="shared" si="4"/>
        <v>#DIV/0!</v>
      </c>
    </row>
    <row r="121" ht="18" customHeight="1" spans="1:4">
      <c r="A121" s="133" t="s">
        <v>267</v>
      </c>
      <c r="B121" s="253"/>
      <c r="C121" s="253"/>
      <c r="D121" s="254" t="e">
        <f t="shared" si="4"/>
        <v>#DIV/0!</v>
      </c>
    </row>
    <row r="122" ht="18" customHeight="1" spans="1:4">
      <c r="A122" s="133" t="s">
        <v>268</v>
      </c>
      <c r="B122" s="253">
        <f>SUM(B123:B128)</f>
        <v>8364</v>
      </c>
      <c r="C122" s="253">
        <f>SUM(C123:C128)</f>
        <v>6765</v>
      </c>
      <c r="D122" s="254">
        <f t="shared" si="4"/>
        <v>1.236</v>
      </c>
    </row>
    <row r="123" ht="18" customHeight="1" spans="1:4">
      <c r="A123" s="133" t="s">
        <v>269</v>
      </c>
      <c r="B123" s="253">
        <v>7052</v>
      </c>
      <c r="C123" s="253">
        <v>6378</v>
      </c>
      <c r="D123" s="254">
        <f t="shared" si="4"/>
        <v>1.106</v>
      </c>
    </row>
    <row r="124" ht="18" customHeight="1" spans="1:4">
      <c r="A124" s="133" t="s">
        <v>270</v>
      </c>
      <c r="B124" s="253">
        <v>90</v>
      </c>
      <c r="C124" s="253">
        <v>100</v>
      </c>
      <c r="D124" s="254">
        <f t="shared" si="4"/>
        <v>0.9</v>
      </c>
    </row>
    <row r="125" ht="18" customHeight="1" spans="1:4">
      <c r="A125" s="133" t="s">
        <v>271</v>
      </c>
      <c r="B125" s="253"/>
      <c r="C125" s="253"/>
      <c r="D125" s="254" t="e">
        <f t="shared" si="4"/>
        <v>#DIV/0!</v>
      </c>
    </row>
    <row r="126" ht="18" customHeight="1" spans="1:4">
      <c r="A126" s="133" t="s">
        <v>272</v>
      </c>
      <c r="B126" s="253">
        <v>0</v>
      </c>
      <c r="C126" s="253">
        <v>9</v>
      </c>
      <c r="D126" s="254">
        <f t="shared" si="4"/>
        <v>0</v>
      </c>
    </row>
    <row r="127" ht="18" customHeight="1" spans="1:4">
      <c r="A127" s="133" t="s">
        <v>273</v>
      </c>
      <c r="B127" s="253">
        <v>206</v>
      </c>
      <c r="C127" s="253">
        <v>194</v>
      </c>
      <c r="D127" s="254">
        <f t="shared" si="4"/>
        <v>1.062</v>
      </c>
    </row>
    <row r="128" ht="18" customHeight="1" spans="1:4">
      <c r="A128" s="133" t="s">
        <v>274</v>
      </c>
      <c r="B128" s="253">
        <v>1016</v>
      </c>
      <c r="C128" s="253">
        <v>84</v>
      </c>
      <c r="D128" s="254">
        <f t="shared" si="4"/>
        <v>12.095</v>
      </c>
    </row>
    <row r="129" ht="18" customHeight="1" spans="1:4">
      <c r="A129" s="133" t="s">
        <v>275</v>
      </c>
      <c r="B129" s="253"/>
      <c r="C129" s="253"/>
      <c r="D129" s="254" t="e">
        <f t="shared" si="4"/>
        <v>#DIV/0!</v>
      </c>
    </row>
    <row r="130" ht="18" customHeight="1" spans="1:4">
      <c r="A130" s="133" t="s">
        <v>276</v>
      </c>
      <c r="B130" s="253"/>
      <c r="C130" s="253"/>
      <c r="D130" s="254" t="e">
        <f t="shared" si="4"/>
        <v>#DIV/0!</v>
      </c>
    </row>
    <row r="131" ht="18" customHeight="1" spans="1:4">
      <c r="A131" s="133" t="s">
        <v>277</v>
      </c>
      <c r="B131" s="253">
        <f>SUM(B132)</f>
        <v>75</v>
      </c>
      <c r="C131" s="253">
        <f>SUM(C132)</f>
        <v>90</v>
      </c>
      <c r="D131" s="254">
        <f t="shared" si="4"/>
        <v>0.833</v>
      </c>
    </row>
    <row r="132" ht="18" customHeight="1" spans="1:4">
      <c r="A132" s="133" t="s">
        <v>278</v>
      </c>
      <c r="B132" s="253">
        <v>75</v>
      </c>
      <c r="C132" s="253">
        <v>90</v>
      </c>
      <c r="D132" s="254">
        <f t="shared" si="4"/>
        <v>0.833</v>
      </c>
    </row>
    <row r="133" ht="18" customHeight="1" spans="1:4">
      <c r="A133" s="133" t="s">
        <v>279</v>
      </c>
      <c r="B133" s="253">
        <f>SUM(B134:B141)</f>
        <v>1166</v>
      </c>
      <c r="C133" s="253">
        <f>SUM(C134:C141)</f>
        <v>1174</v>
      </c>
      <c r="D133" s="254">
        <f t="shared" si="4"/>
        <v>0.993</v>
      </c>
    </row>
    <row r="134" ht="18" customHeight="1" spans="1:4">
      <c r="A134" s="133" t="s">
        <v>280</v>
      </c>
      <c r="B134" s="253">
        <v>1016</v>
      </c>
      <c r="C134" s="253">
        <v>1094</v>
      </c>
      <c r="D134" s="254">
        <f t="shared" si="4"/>
        <v>0.929</v>
      </c>
    </row>
    <row r="135" ht="18" customHeight="1" spans="1:4">
      <c r="A135" s="133" t="s">
        <v>281</v>
      </c>
      <c r="B135" s="253">
        <v>0</v>
      </c>
      <c r="C135" s="253">
        <v>0</v>
      </c>
      <c r="D135" s="254" t="e">
        <f t="shared" si="4"/>
        <v>#DIV/0!</v>
      </c>
    </row>
    <row r="136" ht="18" customHeight="1" spans="1:4">
      <c r="A136" s="133" t="s">
        <v>282</v>
      </c>
      <c r="B136" s="253"/>
      <c r="C136" s="253"/>
      <c r="D136" s="254" t="e">
        <f t="shared" si="4"/>
        <v>#DIV/0!</v>
      </c>
    </row>
    <row r="137" ht="18" customHeight="1" spans="1:4">
      <c r="A137" s="133" t="s">
        <v>283</v>
      </c>
      <c r="B137" s="253">
        <v>62</v>
      </c>
      <c r="C137" s="253">
        <v>58</v>
      </c>
      <c r="D137" s="254">
        <f t="shared" si="4"/>
        <v>1.069</v>
      </c>
    </row>
    <row r="138" ht="18" customHeight="1" spans="1:4">
      <c r="A138" s="133" t="s">
        <v>284</v>
      </c>
      <c r="B138" s="253">
        <v>8</v>
      </c>
      <c r="C138" s="253">
        <v>9</v>
      </c>
      <c r="D138" s="254">
        <f t="shared" si="4"/>
        <v>0.889</v>
      </c>
    </row>
    <row r="139" ht="18" customHeight="1" spans="1:4">
      <c r="A139" s="133" t="s">
        <v>285</v>
      </c>
      <c r="B139" s="253">
        <v>11</v>
      </c>
      <c r="C139" s="253">
        <v>13</v>
      </c>
      <c r="D139" s="254">
        <f t="shared" si="4"/>
        <v>0.846</v>
      </c>
    </row>
    <row r="140" ht="18" customHeight="1" spans="1:4">
      <c r="A140" s="133" t="s">
        <v>286</v>
      </c>
      <c r="B140" s="253">
        <v>0</v>
      </c>
      <c r="C140" s="253">
        <v>0</v>
      </c>
      <c r="D140" s="254" t="e">
        <f t="shared" si="4"/>
        <v>#DIV/0!</v>
      </c>
    </row>
    <row r="141" ht="18" customHeight="1" spans="1:4">
      <c r="A141" s="133" t="s">
        <v>287</v>
      </c>
      <c r="B141" s="253">
        <v>69</v>
      </c>
      <c r="C141" s="253">
        <v>0</v>
      </c>
      <c r="D141" s="254" t="e">
        <f t="shared" si="4"/>
        <v>#DIV/0!</v>
      </c>
    </row>
    <row r="142" ht="18" customHeight="1" spans="1:4">
      <c r="A142" s="133" t="s">
        <v>288</v>
      </c>
      <c r="B142" s="253">
        <f>SUM(B143:B144)</f>
        <v>0</v>
      </c>
      <c r="C142" s="253">
        <f>SUM(C143:C144)</f>
        <v>6</v>
      </c>
      <c r="D142" s="254">
        <f t="shared" si="4"/>
        <v>0</v>
      </c>
    </row>
    <row r="143" ht="18" customHeight="1" spans="1:4">
      <c r="A143" s="133" t="s">
        <v>289</v>
      </c>
      <c r="B143" s="253">
        <v>0</v>
      </c>
      <c r="C143" s="253">
        <v>6</v>
      </c>
      <c r="D143" s="254">
        <f t="shared" ref="D143:D206" si="5">B143/C143</f>
        <v>0</v>
      </c>
    </row>
    <row r="144" ht="18" customHeight="1" spans="1:4">
      <c r="A144" s="133" t="s">
        <v>290</v>
      </c>
      <c r="B144" s="253">
        <v>0</v>
      </c>
      <c r="C144" s="253">
        <v>0</v>
      </c>
      <c r="D144" s="254" t="e">
        <f t="shared" si="5"/>
        <v>#DIV/0!</v>
      </c>
    </row>
    <row r="145" ht="18" customHeight="1" spans="1:4">
      <c r="A145" s="133" t="s">
        <v>291</v>
      </c>
      <c r="B145" s="253">
        <f>SUM(B146)</f>
        <v>297</v>
      </c>
      <c r="C145" s="253">
        <f>SUM(C146)</f>
        <v>297</v>
      </c>
      <c r="D145" s="254">
        <f t="shared" si="5"/>
        <v>1</v>
      </c>
    </row>
    <row r="146" ht="18" customHeight="1" spans="1:4">
      <c r="A146" s="133" t="s">
        <v>292</v>
      </c>
      <c r="B146" s="253">
        <v>297</v>
      </c>
      <c r="C146" s="253">
        <v>297</v>
      </c>
      <c r="D146" s="254">
        <f t="shared" si="5"/>
        <v>1</v>
      </c>
    </row>
    <row r="147" ht="18" customHeight="1" spans="1:4">
      <c r="A147" s="257" t="s">
        <v>293</v>
      </c>
      <c r="B147" s="258">
        <f>B148+B151+B158+B160+B162+B165+B167+B169</f>
        <v>48812</v>
      </c>
      <c r="C147" s="258">
        <f>C148+C151+C158+C160+C162+C165+C167+C169</f>
        <v>49114</v>
      </c>
      <c r="D147" s="254">
        <f t="shared" si="5"/>
        <v>0.994</v>
      </c>
    </row>
    <row r="148" ht="18" customHeight="1" spans="1:4">
      <c r="A148" s="133" t="s">
        <v>294</v>
      </c>
      <c r="B148" s="253">
        <f>SUM(B149:B150)</f>
        <v>3878</v>
      </c>
      <c r="C148" s="253">
        <f>SUM(C149:C150)</f>
        <v>705</v>
      </c>
      <c r="D148" s="254">
        <f t="shared" si="5"/>
        <v>5.501</v>
      </c>
    </row>
    <row r="149" ht="18" customHeight="1" spans="1:4">
      <c r="A149" s="133" t="s">
        <v>295</v>
      </c>
      <c r="B149" s="253">
        <v>113</v>
      </c>
      <c r="C149" s="253">
        <v>94</v>
      </c>
      <c r="D149" s="254">
        <f t="shared" si="5"/>
        <v>1.202</v>
      </c>
    </row>
    <row r="150" ht="18" customHeight="1" spans="1:4">
      <c r="A150" s="133" t="s">
        <v>296</v>
      </c>
      <c r="B150" s="253">
        <v>3765</v>
      </c>
      <c r="C150" s="253">
        <v>611</v>
      </c>
      <c r="D150" s="254">
        <f t="shared" si="5"/>
        <v>6.162</v>
      </c>
    </row>
    <row r="151" ht="18" customHeight="1" spans="1:4">
      <c r="A151" s="133" t="s">
        <v>297</v>
      </c>
      <c r="B151" s="253">
        <f>SUM(B152:B157)</f>
        <v>39227</v>
      </c>
      <c r="C151" s="253">
        <f>SUM(C152:C157)</f>
        <v>42784</v>
      </c>
      <c r="D151" s="254">
        <f t="shared" si="5"/>
        <v>0.917</v>
      </c>
    </row>
    <row r="152" ht="18" customHeight="1" spans="1:4">
      <c r="A152" s="133" t="s">
        <v>298</v>
      </c>
      <c r="B152" s="253">
        <v>3346</v>
      </c>
      <c r="C152" s="253">
        <v>4801</v>
      </c>
      <c r="D152" s="254">
        <f t="shared" si="5"/>
        <v>0.697</v>
      </c>
    </row>
    <row r="153" ht="18" customHeight="1" spans="1:4">
      <c r="A153" s="133" t="s">
        <v>299</v>
      </c>
      <c r="B153" s="253">
        <v>13643</v>
      </c>
      <c r="C153" s="253">
        <v>11934</v>
      </c>
      <c r="D153" s="254">
        <f t="shared" si="5"/>
        <v>1.143</v>
      </c>
    </row>
    <row r="154" ht="18" customHeight="1" spans="1:4">
      <c r="A154" s="133" t="s">
        <v>300</v>
      </c>
      <c r="B154" s="253">
        <v>12116</v>
      </c>
      <c r="C154" s="253">
        <v>11147</v>
      </c>
      <c r="D154" s="254">
        <f t="shared" si="5"/>
        <v>1.087</v>
      </c>
    </row>
    <row r="155" ht="18" customHeight="1" spans="1:4">
      <c r="A155" s="133" t="s">
        <v>301</v>
      </c>
      <c r="B155" s="253">
        <v>5599</v>
      </c>
      <c r="C155" s="253">
        <v>5159</v>
      </c>
      <c r="D155" s="254">
        <f t="shared" si="5"/>
        <v>1.085</v>
      </c>
    </row>
    <row r="156" ht="18" customHeight="1" spans="1:4">
      <c r="A156" s="133" t="s">
        <v>302</v>
      </c>
      <c r="B156" s="253">
        <v>0</v>
      </c>
      <c r="C156" s="253">
        <v>0</v>
      </c>
      <c r="D156" s="254" t="e">
        <f t="shared" si="5"/>
        <v>#DIV/0!</v>
      </c>
    </row>
    <row r="157" ht="18" customHeight="1" spans="1:4">
      <c r="A157" s="133" t="s">
        <v>303</v>
      </c>
      <c r="B157" s="253">
        <v>4523</v>
      </c>
      <c r="C157" s="253">
        <v>9743</v>
      </c>
      <c r="D157" s="254">
        <f t="shared" si="5"/>
        <v>0.464</v>
      </c>
    </row>
    <row r="158" ht="18" customHeight="1" spans="1:4">
      <c r="A158" s="133" t="s">
        <v>304</v>
      </c>
      <c r="B158" s="253">
        <f>SUM(B159)</f>
        <v>2798</v>
      </c>
      <c r="C158" s="253">
        <f>SUM(C159)</f>
        <v>2636</v>
      </c>
      <c r="D158" s="254">
        <f t="shared" si="5"/>
        <v>1.061</v>
      </c>
    </row>
    <row r="159" ht="18" customHeight="1" spans="1:4">
      <c r="A159" s="133" t="s">
        <v>305</v>
      </c>
      <c r="B159" s="253">
        <v>2798</v>
      </c>
      <c r="C159" s="253">
        <v>2636</v>
      </c>
      <c r="D159" s="254">
        <f t="shared" si="5"/>
        <v>1.061</v>
      </c>
    </row>
    <row r="160" ht="18" customHeight="1" spans="1:4">
      <c r="A160" s="133" t="s">
        <v>306</v>
      </c>
      <c r="B160" s="253">
        <f>SUM(B161)</f>
        <v>74</v>
      </c>
      <c r="C160" s="253">
        <f>SUM(C161)</f>
        <v>79</v>
      </c>
      <c r="D160" s="254">
        <f t="shared" si="5"/>
        <v>0.937</v>
      </c>
    </row>
    <row r="161" ht="18" customHeight="1" spans="1:4">
      <c r="A161" s="133" t="s">
        <v>307</v>
      </c>
      <c r="B161" s="253">
        <v>74</v>
      </c>
      <c r="C161" s="253">
        <v>79</v>
      </c>
      <c r="D161" s="254">
        <f t="shared" si="5"/>
        <v>0.937</v>
      </c>
    </row>
    <row r="162" ht="18" customHeight="1" spans="1:4">
      <c r="A162" s="133" t="s">
        <v>308</v>
      </c>
      <c r="B162" s="253">
        <f>SUM(B163:B164)</f>
        <v>417</v>
      </c>
      <c r="C162" s="253">
        <f>SUM(C163:C164)</f>
        <v>405</v>
      </c>
      <c r="D162" s="254">
        <f t="shared" si="5"/>
        <v>1.03</v>
      </c>
    </row>
    <row r="163" ht="18" customHeight="1" spans="1:4">
      <c r="A163" s="133" t="s">
        <v>309</v>
      </c>
      <c r="B163" s="253">
        <v>417</v>
      </c>
      <c r="C163" s="253">
        <v>405</v>
      </c>
      <c r="D163" s="254">
        <f t="shared" si="5"/>
        <v>1.03</v>
      </c>
    </row>
    <row r="164" ht="18" customHeight="1" spans="1:4">
      <c r="A164" s="133" t="s">
        <v>310</v>
      </c>
      <c r="B164" s="253"/>
      <c r="C164" s="253"/>
      <c r="D164" s="254" t="e">
        <f t="shared" si="5"/>
        <v>#DIV/0!</v>
      </c>
    </row>
    <row r="165" ht="18" customHeight="1" spans="1:4">
      <c r="A165" s="133" t="s">
        <v>311</v>
      </c>
      <c r="B165" s="253">
        <f t="shared" ref="B165:B169" si="6">SUM(B166)</f>
        <v>698</v>
      </c>
      <c r="C165" s="253">
        <f>SUM(C166)</f>
        <v>409</v>
      </c>
      <c r="D165" s="254">
        <f t="shared" si="5"/>
        <v>1.707</v>
      </c>
    </row>
    <row r="166" ht="18" customHeight="1" spans="1:4">
      <c r="A166" s="133" t="s">
        <v>312</v>
      </c>
      <c r="B166" s="253">
        <v>698</v>
      </c>
      <c r="C166" s="253">
        <v>409</v>
      </c>
      <c r="D166" s="254">
        <f t="shared" si="5"/>
        <v>1.707</v>
      </c>
    </row>
    <row r="167" ht="18" customHeight="1" spans="1:4">
      <c r="A167" s="133" t="s">
        <v>313</v>
      </c>
      <c r="B167" s="253">
        <f t="shared" si="6"/>
        <v>1720</v>
      </c>
      <c r="C167" s="253">
        <f>SUM(C168)</f>
        <v>1500</v>
      </c>
      <c r="D167" s="254">
        <f t="shared" si="5"/>
        <v>1.147</v>
      </c>
    </row>
    <row r="168" ht="18" customHeight="1" spans="1:4">
      <c r="A168" s="133" t="s">
        <v>314</v>
      </c>
      <c r="B168" s="253">
        <v>1720</v>
      </c>
      <c r="C168" s="253">
        <v>1500</v>
      </c>
      <c r="D168" s="254">
        <f t="shared" si="5"/>
        <v>1.147</v>
      </c>
    </row>
    <row r="169" ht="18" customHeight="1" spans="1:4">
      <c r="A169" s="133" t="s">
        <v>315</v>
      </c>
      <c r="B169" s="253">
        <f t="shared" si="6"/>
        <v>0</v>
      </c>
      <c r="C169" s="253">
        <f>SUM(C170)</f>
        <v>596</v>
      </c>
      <c r="D169" s="254">
        <f t="shared" si="5"/>
        <v>0</v>
      </c>
    </row>
    <row r="170" ht="18" customHeight="1" spans="1:4">
      <c r="A170" s="133" t="s">
        <v>316</v>
      </c>
      <c r="B170" s="253">
        <v>0</v>
      </c>
      <c r="C170" s="253">
        <v>596</v>
      </c>
      <c r="D170" s="254">
        <f t="shared" si="5"/>
        <v>0</v>
      </c>
    </row>
    <row r="171" ht="18" customHeight="1" spans="1:4">
      <c r="A171" s="257" t="s">
        <v>317</v>
      </c>
      <c r="B171" s="258">
        <f>SUM(B172+B174+B176+B178+B180)</f>
        <v>125</v>
      </c>
      <c r="C171" s="258">
        <f>SUM(C172+C174+C176+C178+C180)</f>
        <v>123</v>
      </c>
      <c r="D171" s="254">
        <f t="shared" si="5"/>
        <v>1.016</v>
      </c>
    </row>
    <row r="172" ht="18" customHeight="1" spans="1:4">
      <c r="A172" s="133" t="s">
        <v>318</v>
      </c>
      <c r="B172" s="253">
        <v>0</v>
      </c>
      <c r="C172" s="253">
        <v>0</v>
      </c>
      <c r="D172" s="254" t="e">
        <f t="shared" si="5"/>
        <v>#DIV/0!</v>
      </c>
    </row>
    <row r="173" ht="18" customHeight="1" spans="1:4">
      <c r="A173" s="133" t="s">
        <v>248</v>
      </c>
      <c r="B173" s="253">
        <v>0</v>
      </c>
      <c r="C173" s="253">
        <v>0</v>
      </c>
      <c r="D173" s="254" t="e">
        <f t="shared" si="5"/>
        <v>#DIV/0!</v>
      </c>
    </row>
    <row r="174" ht="18" customHeight="1" spans="1:4">
      <c r="A174" s="133" t="s">
        <v>319</v>
      </c>
      <c r="B174" s="253">
        <v>0</v>
      </c>
      <c r="C174" s="253"/>
      <c r="D174" s="254" t="e">
        <f t="shared" si="5"/>
        <v>#DIV/0!</v>
      </c>
    </row>
    <row r="175" ht="18" customHeight="1" spans="1:4">
      <c r="A175" s="133" t="s">
        <v>320</v>
      </c>
      <c r="B175" s="253">
        <v>0</v>
      </c>
      <c r="C175" s="253"/>
      <c r="D175" s="254" t="e">
        <f t="shared" si="5"/>
        <v>#DIV/0!</v>
      </c>
    </row>
    <row r="176" ht="18" customHeight="1" spans="1:4">
      <c r="A176" s="133" t="s">
        <v>321</v>
      </c>
      <c r="B176" s="253">
        <f>SUM(B177)</f>
        <v>47</v>
      </c>
      <c r="C176" s="253">
        <v>44</v>
      </c>
      <c r="D176" s="254">
        <f t="shared" si="5"/>
        <v>1.068</v>
      </c>
    </row>
    <row r="177" ht="18" customHeight="1" spans="1:4">
      <c r="A177" s="133" t="s">
        <v>322</v>
      </c>
      <c r="B177" s="253">
        <v>47</v>
      </c>
      <c r="C177" s="253">
        <v>44</v>
      </c>
      <c r="D177" s="254">
        <f t="shared" si="5"/>
        <v>1.068</v>
      </c>
    </row>
    <row r="178" ht="18" customHeight="1" spans="1:4">
      <c r="A178" s="133" t="s">
        <v>323</v>
      </c>
      <c r="B178" s="253">
        <f>SUM(B179)</f>
        <v>78</v>
      </c>
      <c r="C178" s="253">
        <v>79</v>
      </c>
      <c r="D178" s="254">
        <f t="shared" si="5"/>
        <v>0.987</v>
      </c>
    </row>
    <row r="179" ht="18" customHeight="1" spans="1:4">
      <c r="A179" s="133" t="s">
        <v>324</v>
      </c>
      <c r="B179" s="253">
        <v>78</v>
      </c>
      <c r="C179" s="253">
        <v>79</v>
      </c>
      <c r="D179" s="254">
        <f t="shared" si="5"/>
        <v>0.987</v>
      </c>
    </row>
    <row r="180" ht="18" customHeight="1" spans="1:4">
      <c r="A180" s="133" t="s">
        <v>325</v>
      </c>
      <c r="B180" s="253">
        <v>0</v>
      </c>
      <c r="C180" s="253">
        <v>0</v>
      </c>
      <c r="D180" s="254" t="e">
        <f t="shared" si="5"/>
        <v>#DIV/0!</v>
      </c>
    </row>
    <row r="181" ht="18" customHeight="1" spans="1:4">
      <c r="A181" s="133" t="s">
        <v>326</v>
      </c>
      <c r="B181" s="253">
        <v>0</v>
      </c>
      <c r="C181" s="253">
        <v>0</v>
      </c>
      <c r="D181" s="254" t="e">
        <f t="shared" si="5"/>
        <v>#DIV/0!</v>
      </c>
    </row>
    <row r="182" ht="18" customHeight="1" spans="1:4">
      <c r="A182" s="257" t="s">
        <v>327</v>
      </c>
      <c r="B182" s="258">
        <f>B183+B191+B194+B197+B199+B202</f>
        <v>2214</v>
      </c>
      <c r="C182" s="258">
        <f>C183+C191+C194+C197+C199+C202</f>
        <v>2477</v>
      </c>
      <c r="D182" s="254">
        <f t="shared" si="5"/>
        <v>0.894</v>
      </c>
    </row>
    <row r="183" ht="18" customHeight="1" spans="1:4">
      <c r="A183" s="133" t="s">
        <v>328</v>
      </c>
      <c r="B183" s="253">
        <f>SUM(B184:B190)</f>
        <v>1211</v>
      </c>
      <c r="C183" s="253">
        <f>SUM(C184:C190)</f>
        <v>1185</v>
      </c>
      <c r="D183" s="254">
        <f t="shared" si="5"/>
        <v>1.022</v>
      </c>
    </row>
    <row r="184" ht="18" customHeight="1" spans="1:4">
      <c r="A184" s="133" t="s">
        <v>329</v>
      </c>
      <c r="B184" s="253">
        <v>256</v>
      </c>
      <c r="C184" s="253">
        <v>246</v>
      </c>
      <c r="D184" s="254">
        <f t="shared" si="5"/>
        <v>1.041</v>
      </c>
    </row>
    <row r="185" ht="18" customHeight="1" spans="1:4">
      <c r="A185" s="133" t="s">
        <v>330</v>
      </c>
      <c r="B185" s="253">
        <v>96</v>
      </c>
      <c r="C185" s="253">
        <v>103</v>
      </c>
      <c r="D185" s="254">
        <f t="shared" si="5"/>
        <v>0.932</v>
      </c>
    </row>
    <row r="186" ht="18" customHeight="1" spans="1:4">
      <c r="A186" s="133" t="s">
        <v>331</v>
      </c>
      <c r="B186" s="253"/>
      <c r="C186" s="253"/>
      <c r="D186" s="254" t="e">
        <f t="shared" si="5"/>
        <v>#DIV/0!</v>
      </c>
    </row>
    <row r="187" ht="18" customHeight="1" spans="1:4">
      <c r="A187" s="133" t="s">
        <v>332</v>
      </c>
      <c r="B187" s="253">
        <v>21</v>
      </c>
      <c r="C187" s="253">
        <v>0</v>
      </c>
      <c r="D187" s="254" t="e">
        <f t="shared" si="5"/>
        <v>#DIV/0!</v>
      </c>
    </row>
    <row r="188" ht="18" customHeight="1" spans="1:4">
      <c r="A188" s="133" t="s">
        <v>333</v>
      </c>
      <c r="B188" s="253">
        <v>143</v>
      </c>
      <c r="C188" s="253">
        <v>161</v>
      </c>
      <c r="D188" s="254">
        <f t="shared" si="5"/>
        <v>0.888</v>
      </c>
    </row>
    <row r="189" ht="18" customHeight="1" spans="1:4">
      <c r="A189" s="133" t="s">
        <v>334</v>
      </c>
      <c r="B189" s="253"/>
      <c r="C189" s="253"/>
      <c r="D189" s="254" t="e">
        <f t="shared" si="5"/>
        <v>#DIV/0!</v>
      </c>
    </row>
    <row r="190" ht="18" customHeight="1" spans="1:4">
      <c r="A190" s="133" t="s">
        <v>335</v>
      </c>
      <c r="B190" s="253">
        <v>695</v>
      </c>
      <c r="C190" s="253">
        <v>675</v>
      </c>
      <c r="D190" s="254">
        <f t="shared" si="5"/>
        <v>1.03</v>
      </c>
    </row>
    <row r="191" ht="18" customHeight="1" spans="1:4">
      <c r="A191" s="133" t="s">
        <v>336</v>
      </c>
      <c r="B191" s="253">
        <f>SUM(B192:B193)</f>
        <v>137</v>
      </c>
      <c r="C191" s="253">
        <f>SUM(C192:C193)</f>
        <v>655</v>
      </c>
      <c r="D191" s="254">
        <f t="shared" si="5"/>
        <v>0.209</v>
      </c>
    </row>
    <row r="192" ht="18" customHeight="1" spans="1:4">
      <c r="A192" s="133" t="s">
        <v>337</v>
      </c>
      <c r="B192" s="253">
        <v>69</v>
      </c>
      <c r="C192" s="253">
        <v>589</v>
      </c>
      <c r="D192" s="254">
        <f t="shared" si="5"/>
        <v>0.117</v>
      </c>
    </row>
    <row r="193" ht="18" customHeight="1" spans="1:4">
      <c r="A193" s="133" t="s">
        <v>338</v>
      </c>
      <c r="B193" s="253">
        <v>68</v>
      </c>
      <c r="C193" s="253">
        <v>66</v>
      </c>
      <c r="D193" s="254">
        <f t="shared" si="5"/>
        <v>1.03</v>
      </c>
    </row>
    <row r="194" ht="18" customHeight="1" spans="1:4">
      <c r="A194" s="133" t="s">
        <v>339</v>
      </c>
      <c r="B194" s="253">
        <f>SUM(B195:B196)</f>
        <v>226</v>
      </c>
      <c r="C194" s="253">
        <f>SUM(C195:C196)</f>
        <v>174</v>
      </c>
      <c r="D194" s="254">
        <f t="shared" si="5"/>
        <v>1.299</v>
      </c>
    </row>
    <row r="195" ht="18" customHeight="1" spans="1:4">
      <c r="A195" s="133" t="s">
        <v>340</v>
      </c>
      <c r="B195" s="253"/>
      <c r="C195" s="253"/>
      <c r="D195" s="254" t="e">
        <f t="shared" si="5"/>
        <v>#DIV/0!</v>
      </c>
    </row>
    <row r="196" ht="18" customHeight="1" spans="1:4">
      <c r="A196" s="133" t="s">
        <v>341</v>
      </c>
      <c r="B196" s="253">
        <v>226</v>
      </c>
      <c r="C196" s="253">
        <v>174</v>
      </c>
      <c r="D196" s="254">
        <f t="shared" si="5"/>
        <v>1.299</v>
      </c>
    </row>
    <row r="197" ht="18" customHeight="1" spans="1:4">
      <c r="A197" s="133" t="s">
        <v>342</v>
      </c>
      <c r="B197" s="253">
        <f>SUM(B198)</f>
        <v>47</v>
      </c>
      <c r="C197" s="253">
        <f>SUM(C198)</f>
        <v>48</v>
      </c>
      <c r="D197" s="254">
        <f t="shared" si="5"/>
        <v>0.979</v>
      </c>
    </row>
    <row r="198" ht="18" customHeight="1" spans="1:4">
      <c r="A198" s="133" t="s">
        <v>343</v>
      </c>
      <c r="B198" s="253">
        <v>47</v>
      </c>
      <c r="C198" s="253">
        <v>48</v>
      </c>
      <c r="D198" s="254">
        <f t="shared" si="5"/>
        <v>0.979</v>
      </c>
    </row>
    <row r="199" ht="18" customHeight="1" spans="1:4">
      <c r="A199" s="133" t="s">
        <v>344</v>
      </c>
      <c r="B199" s="253">
        <f>SUM(B200:B201)</f>
        <v>570</v>
      </c>
      <c r="C199" s="253">
        <f>SUM(C200:C201)</f>
        <v>394</v>
      </c>
      <c r="D199" s="254">
        <f t="shared" si="5"/>
        <v>1.447</v>
      </c>
    </row>
    <row r="200" ht="18" customHeight="1" spans="1:4">
      <c r="A200" s="133" t="s">
        <v>345</v>
      </c>
      <c r="B200" s="253">
        <v>570</v>
      </c>
      <c r="C200" s="253">
        <v>319</v>
      </c>
      <c r="D200" s="254">
        <f t="shared" si="5"/>
        <v>1.787</v>
      </c>
    </row>
    <row r="201" ht="18" customHeight="1" spans="1:4">
      <c r="A201" s="133" t="s">
        <v>346</v>
      </c>
      <c r="B201" s="253">
        <v>0</v>
      </c>
      <c r="C201" s="253">
        <v>75</v>
      </c>
      <c r="D201" s="254">
        <f t="shared" si="5"/>
        <v>0</v>
      </c>
    </row>
    <row r="202" ht="18" customHeight="1" spans="1:4">
      <c r="A202" s="133" t="s">
        <v>347</v>
      </c>
      <c r="B202" s="253">
        <f>SUM(B203:B204)</f>
        <v>23</v>
      </c>
      <c r="C202" s="253">
        <f>SUM(C203:C204)</f>
        <v>21</v>
      </c>
      <c r="D202" s="254">
        <f t="shared" si="5"/>
        <v>1.095</v>
      </c>
    </row>
    <row r="203" ht="18" customHeight="1" spans="1:4">
      <c r="A203" s="133" t="s">
        <v>348</v>
      </c>
      <c r="B203" s="253">
        <v>0</v>
      </c>
      <c r="C203" s="253">
        <v>0</v>
      </c>
      <c r="D203" s="254" t="e">
        <f t="shared" si="5"/>
        <v>#DIV/0!</v>
      </c>
    </row>
    <row r="204" ht="18" customHeight="1" spans="1:4">
      <c r="A204" s="133" t="s">
        <v>349</v>
      </c>
      <c r="B204" s="253">
        <v>23</v>
      </c>
      <c r="C204" s="253">
        <v>21</v>
      </c>
      <c r="D204" s="254">
        <f t="shared" si="5"/>
        <v>1.095</v>
      </c>
    </row>
    <row r="205" ht="18" customHeight="1" spans="1:4">
      <c r="A205" s="257" t="s">
        <v>350</v>
      </c>
      <c r="B205" s="258">
        <f>+B206+B214+B218+B225+B227+B231+B238+B243+B248+B254+B256+B259+B262+B265+B267+B270+B272+B279+B277</f>
        <v>93373</v>
      </c>
      <c r="C205" s="258">
        <f>+C206+C214+C218+C225+C227+C231+C238+C243+C248+C254+C256+C259+C262+C265+C267+C270+C272+C279</f>
        <v>91013</v>
      </c>
      <c r="D205" s="254">
        <f t="shared" si="5"/>
        <v>1.026</v>
      </c>
    </row>
    <row r="206" ht="18" customHeight="1" spans="1:4">
      <c r="A206" s="133" t="s">
        <v>351</v>
      </c>
      <c r="B206" s="253">
        <f>SUM(B207:B213)</f>
        <v>1035</v>
      </c>
      <c r="C206" s="253">
        <f>SUM(C207:C213)</f>
        <v>863</v>
      </c>
      <c r="D206" s="254">
        <f t="shared" si="5"/>
        <v>1.199</v>
      </c>
    </row>
    <row r="207" ht="18" customHeight="1" spans="1:4">
      <c r="A207" s="133" t="s">
        <v>352</v>
      </c>
      <c r="B207" s="253">
        <v>216</v>
      </c>
      <c r="C207" s="253">
        <v>196</v>
      </c>
      <c r="D207" s="254">
        <f>B207/C207</f>
        <v>1.102</v>
      </c>
    </row>
    <row r="208" ht="18" customHeight="1" spans="1:4">
      <c r="A208" s="133" t="s">
        <v>353</v>
      </c>
      <c r="B208" s="253">
        <v>0</v>
      </c>
      <c r="C208" s="253">
        <v>0</v>
      </c>
      <c r="D208" s="254" t="e">
        <f t="shared" ref="D208:D271" si="7">B208/C208</f>
        <v>#DIV/0!</v>
      </c>
    </row>
    <row r="209" ht="18" customHeight="1" spans="1:4">
      <c r="A209" s="133" t="s">
        <v>354</v>
      </c>
      <c r="B209" s="253">
        <v>10</v>
      </c>
      <c r="C209" s="253">
        <v>9</v>
      </c>
      <c r="D209" s="254">
        <f t="shared" si="7"/>
        <v>1.111</v>
      </c>
    </row>
    <row r="210" ht="18" customHeight="1" spans="1:4">
      <c r="A210" s="133" t="s">
        <v>355</v>
      </c>
      <c r="B210" s="253">
        <v>0</v>
      </c>
      <c r="C210" s="253">
        <v>0</v>
      </c>
      <c r="D210" s="254" t="e">
        <f t="shared" si="7"/>
        <v>#DIV/0!</v>
      </c>
    </row>
    <row r="211" ht="18" customHeight="1" spans="1:4">
      <c r="A211" s="133" t="s">
        <v>356</v>
      </c>
      <c r="B211" s="253">
        <v>473</v>
      </c>
      <c r="C211" s="253">
        <v>317</v>
      </c>
      <c r="D211" s="254">
        <f t="shared" si="7"/>
        <v>1.492</v>
      </c>
    </row>
    <row r="212" ht="18" customHeight="1" spans="1:4">
      <c r="A212" s="133" t="s">
        <v>357</v>
      </c>
      <c r="B212" s="253">
        <v>82</v>
      </c>
      <c r="C212" s="253">
        <v>79</v>
      </c>
      <c r="D212" s="254">
        <f t="shared" si="7"/>
        <v>1.038</v>
      </c>
    </row>
    <row r="213" ht="18" customHeight="1" spans="1:4">
      <c r="A213" s="133" t="s">
        <v>358</v>
      </c>
      <c r="B213" s="253">
        <v>254</v>
      </c>
      <c r="C213" s="253">
        <v>262</v>
      </c>
      <c r="D213" s="254">
        <f t="shared" si="7"/>
        <v>0.969</v>
      </c>
    </row>
    <row r="214" ht="18" customHeight="1" spans="1:4">
      <c r="A214" s="133" t="s">
        <v>359</v>
      </c>
      <c r="B214" s="253">
        <f>SUM(B215:B217)</f>
        <v>342</v>
      </c>
      <c r="C214" s="253">
        <f>SUM(C215:C217)</f>
        <v>480</v>
      </c>
      <c r="D214" s="254">
        <f t="shared" si="7"/>
        <v>0.713</v>
      </c>
    </row>
    <row r="215" ht="18" customHeight="1" spans="1:4">
      <c r="A215" s="133" t="s">
        <v>360</v>
      </c>
      <c r="B215" s="253">
        <v>86</v>
      </c>
      <c r="C215" s="253">
        <v>83</v>
      </c>
      <c r="D215" s="254">
        <f t="shared" si="7"/>
        <v>1.036</v>
      </c>
    </row>
    <row r="216" ht="18" customHeight="1" spans="1:4">
      <c r="A216" s="133" t="s">
        <v>361</v>
      </c>
      <c r="B216" s="253">
        <v>0</v>
      </c>
      <c r="C216" s="253">
        <v>0</v>
      </c>
      <c r="D216" s="254" t="e">
        <f t="shared" si="7"/>
        <v>#DIV/0!</v>
      </c>
    </row>
    <row r="217" ht="18" customHeight="1" spans="1:4">
      <c r="A217" s="133" t="s">
        <v>362</v>
      </c>
      <c r="B217" s="253">
        <v>256</v>
      </c>
      <c r="C217" s="253">
        <v>397</v>
      </c>
      <c r="D217" s="254">
        <f t="shared" si="7"/>
        <v>0.645</v>
      </c>
    </row>
    <row r="218" ht="18" customHeight="1" spans="1:4">
      <c r="A218" s="133" t="s">
        <v>363</v>
      </c>
      <c r="B218" s="253">
        <f>SUM(B219:B224)</f>
        <v>48561</v>
      </c>
      <c r="C218" s="253">
        <f>SUM(C219:C224)</f>
        <v>47917</v>
      </c>
      <c r="D218" s="254">
        <f t="shared" si="7"/>
        <v>1.013</v>
      </c>
    </row>
    <row r="219" ht="18" customHeight="1" spans="1:4">
      <c r="A219" s="133" t="s">
        <v>364</v>
      </c>
      <c r="B219" s="253">
        <v>11870</v>
      </c>
      <c r="C219" s="253">
        <v>3648</v>
      </c>
      <c r="D219" s="254">
        <f t="shared" si="7"/>
        <v>3.254</v>
      </c>
    </row>
    <row r="220" ht="18" customHeight="1" spans="1:4">
      <c r="A220" s="133" t="s">
        <v>365</v>
      </c>
      <c r="B220" s="253">
        <v>0</v>
      </c>
      <c r="C220" s="253">
        <v>8991</v>
      </c>
      <c r="D220" s="254">
        <f t="shared" si="7"/>
        <v>0</v>
      </c>
    </row>
    <row r="221" ht="18" customHeight="1" spans="1:4">
      <c r="A221" s="133" t="s">
        <v>366</v>
      </c>
      <c r="B221" s="253">
        <v>12582</v>
      </c>
      <c r="C221" s="253">
        <v>11948</v>
      </c>
      <c r="D221" s="254">
        <f t="shared" si="7"/>
        <v>1.053</v>
      </c>
    </row>
    <row r="222" ht="18" customHeight="1" spans="1:4">
      <c r="A222" s="133" t="s">
        <v>367</v>
      </c>
      <c r="B222" s="253">
        <v>7691</v>
      </c>
      <c r="C222" s="253">
        <v>7433</v>
      </c>
      <c r="D222" s="254">
        <f t="shared" si="7"/>
        <v>1.035</v>
      </c>
    </row>
    <row r="223" ht="18" customHeight="1" spans="1:4">
      <c r="A223" s="133" t="s">
        <v>368</v>
      </c>
      <c r="B223" s="253">
        <v>16400</v>
      </c>
      <c r="C223" s="253">
        <v>15879</v>
      </c>
      <c r="D223" s="254">
        <f t="shared" si="7"/>
        <v>1.033</v>
      </c>
    </row>
    <row r="224" ht="18" customHeight="1" spans="1:4">
      <c r="A224" s="133" t="s">
        <v>369</v>
      </c>
      <c r="B224" s="253">
        <v>18</v>
      </c>
      <c r="C224" s="253">
        <v>18</v>
      </c>
      <c r="D224" s="254">
        <f t="shared" si="7"/>
        <v>1</v>
      </c>
    </row>
    <row r="225" ht="18" customHeight="1" spans="1:4">
      <c r="A225" s="133" t="s">
        <v>370</v>
      </c>
      <c r="B225" s="253"/>
      <c r="C225" s="253"/>
      <c r="D225" s="254" t="e">
        <f t="shared" si="7"/>
        <v>#DIV/0!</v>
      </c>
    </row>
    <row r="226" ht="18" customHeight="1" spans="1:4">
      <c r="A226" s="133" t="s">
        <v>371</v>
      </c>
      <c r="B226" s="253"/>
      <c r="C226" s="253"/>
      <c r="D226" s="254" t="e">
        <f t="shared" si="7"/>
        <v>#DIV/0!</v>
      </c>
    </row>
    <row r="227" ht="18" customHeight="1" spans="1:4">
      <c r="A227" s="133" t="s">
        <v>372</v>
      </c>
      <c r="B227" s="253">
        <f>SUM(B228:B230)</f>
        <v>54</v>
      </c>
      <c r="C227" s="253">
        <f>SUM(C228:C230)</f>
        <v>0</v>
      </c>
      <c r="D227" s="254" t="e">
        <f t="shared" si="7"/>
        <v>#DIV/0!</v>
      </c>
    </row>
    <row r="228" ht="18" customHeight="1" spans="1:4">
      <c r="A228" s="133" t="s">
        <v>373</v>
      </c>
      <c r="B228" s="253"/>
      <c r="C228" s="253"/>
      <c r="D228" s="254" t="e">
        <f t="shared" si="7"/>
        <v>#DIV/0!</v>
      </c>
    </row>
    <row r="229" ht="18" customHeight="1" spans="1:4">
      <c r="A229" s="133" t="s">
        <v>374</v>
      </c>
      <c r="B229" s="253"/>
      <c r="C229" s="253"/>
      <c r="D229" s="254" t="e">
        <f t="shared" si="7"/>
        <v>#DIV/0!</v>
      </c>
    </row>
    <row r="230" ht="18" customHeight="1" spans="1:4">
      <c r="A230" s="133" t="s">
        <v>375</v>
      </c>
      <c r="B230" s="253">
        <v>54</v>
      </c>
      <c r="C230" s="253">
        <v>0</v>
      </c>
      <c r="D230" s="254" t="e">
        <f t="shared" si="7"/>
        <v>#DIV/0!</v>
      </c>
    </row>
    <row r="231" ht="18" customHeight="1" spans="1:4">
      <c r="A231" s="133" t="s">
        <v>376</v>
      </c>
      <c r="B231" s="253">
        <f>SUM(B232:B237)</f>
        <v>4023</v>
      </c>
      <c r="C231" s="253">
        <f>SUM(C232:C237)</f>
        <v>4425</v>
      </c>
      <c r="D231" s="254">
        <f t="shared" si="7"/>
        <v>0.909</v>
      </c>
    </row>
    <row r="232" s="15" customFormat="1" ht="18" customHeight="1" spans="1:4">
      <c r="A232" s="133" t="s">
        <v>377</v>
      </c>
      <c r="B232" s="253">
        <v>897</v>
      </c>
      <c r="C232" s="253">
        <v>1013</v>
      </c>
      <c r="D232" s="254">
        <f t="shared" si="7"/>
        <v>0.885</v>
      </c>
    </row>
    <row r="233" ht="18" customHeight="1" spans="1:4">
      <c r="A233" s="133" t="s">
        <v>378</v>
      </c>
      <c r="B233" s="253">
        <v>0</v>
      </c>
      <c r="C233" s="253">
        <v>22</v>
      </c>
      <c r="D233" s="254">
        <f t="shared" si="7"/>
        <v>0</v>
      </c>
    </row>
    <row r="234" ht="18" customHeight="1" spans="1:4">
      <c r="A234" s="133" t="s">
        <v>379</v>
      </c>
      <c r="B234" s="253">
        <v>892</v>
      </c>
      <c r="C234" s="253">
        <v>654</v>
      </c>
      <c r="D234" s="254">
        <f t="shared" si="7"/>
        <v>1.364</v>
      </c>
    </row>
    <row r="235" ht="18" customHeight="1" spans="1:4">
      <c r="A235" s="133" t="s">
        <v>380</v>
      </c>
      <c r="B235" s="253">
        <v>265</v>
      </c>
      <c r="C235" s="253">
        <v>219</v>
      </c>
      <c r="D235" s="254">
        <f t="shared" si="7"/>
        <v>1.21</v>
      </c>
    </row>
    <row r="236" ht="18" customHeight="1" spans="1:4">
      <c r="A236" s="133" t="s">
        <v>381</v>
      </c>
      <c r="B236" s="253">
        <v>1</v>
      </c>
      <c r="C236" s="253">
        <v>1</v>
      </c>
      <c r="D236" s="254">
        <f t="shared" si="7"/>
        <v>1</v>
      </c>
    </row>
    <row r="237" ht="18" customHeight="1" spans="1:4">
      <c r="A237" s="133" t="s">
        <v>382</v>
      </c>
      <c r="B237" s="253">
        <v>1968</v>
      </c>
      <c r="C237" s="253">
        <v>2516</v>
      </c>
      <c r="D237" s="254">
        <f t="shared" si="7"/>
        <v>0.782</v>
      </c>
    </row>
    <row r="238" ht="18" customHeight="1" spans="1:4">
      <c r="A238" s="133" t="s">
        <v>383</v>
      </c>
      <c r="B238" s="253">
        <f>SUM(B239:B242)</f>
        <v>416</v>
      </c>
      <c r="C238" s="253">
        <f>SUM(C239:C242)</f>
        <v>518</v>
      </c>
      <c r="D238" s="254">
        <f t="shared" si="7"/>
        <v>0.803</v>
      </c>
    </row>
    <row r="239" ht="18" customHeight="1" spans="1:4">
      <c r="A239" s="133" t="s">
        <v>384</v>
      </c>
      <c r="B239" s="253">
        <v>318</v>
      </c>
      <c r="C239" s="253">
        <v>390</v>
      </c>
      <c r="D239" s="254">
        <f t="shared" si="7"/>
        <v>0.815</v>
      </c>
    </row>
    <row r="240" ht="18" customHeight="1" spans="1:4">
      <c r="A240" s="133" t="s">
        <v>385</v>
      </c>
      <c r="B240" s="253">
        <v>13</v>
      </c>
      <c r="C240" s="253">
        <v>12</v>
      </c>
      <c r="D240" s="254">
        <f t="shared" si="7"/>
        <v>1.083</v>
      </c>
    </row>
    <row r="241" ht="18" customHeight="1" spans="1:4">
      <c r="A241" s="133" t="s">
        <v>386</v>
      </c>
      <c r="B241" s="253">
        <v>20</v>
      </c>
      <c r="C241" s="253">
        <v>20</v>
      </c>
      <c r="D241" s="254">
        <f t="shared" si="7"/>
        <v>1</v>
      </c>
    </row>
    <row r="242" ht="18" customHeight="1" spans="1:4">
      <c r="A242" s="133" t="s">
        <v>387</v>
      </c>
      <c r="B242" s="253">
        <v>65</v>
      </c>
      <c r="C242" s="253">
        <v>96</v>
      </c>
      <c r="D242" s="254">
        <f t="shared" si="7"/>
        <v>0.677</v>
      </c>
    </row>
    <row r="243" ht="18" customHeight="1" spans="1:4">
      <c r="A243" s="133" t="s">
        <v>388</v>
      </c>
      <c r="B243" s="253">
        <f>SUM(B244:B247)</f>
        <v>1807</v>
      </c>
      <c r="C243" s="253">
        <f>SUM(C244:C247)</f>
        <v>1594</v>
      </c>
      <c r="D243" s="254">
        <f t="shared" si="7"/>
        <v>1.134</v>
      </c>
    </row>
    <row r="244" ht="18" customHeight="1" spans="1:4">
      <c r="A244" s="133" t="s">
        <v>389</v>
      </c>
      <c r="B244" s="253">
        <v>559</v>
      </c>
      <c r="C244" s="253">
        <v>473</v>
      </c>
      <c r="D244" s="254">
        <f t="shared" si="7"/>
        <v>1.182</v>
      </c>
    </row>
    <row r="245" ht="18" customHeight="1" spans="1:4">
      <c r="A245" s="133" t="s">
        <v>390</v>
      </c>
      <c r="B245" s="253">
        <v>948</v>
      </c>
      <c r="C245" s="253">
        <v>921</v>
      </c>
      <c r="D245" s="254">
        <f t="shared" si="7"/>
        <v>1.029</v>
      </c>
    </row>
    <row r="246" ht="18" customHeight="1" spans="1:4">
      <c r="A246" s="133" t="s">
        <v>391</v>
      </c>
      <c r="B246" s="253">
        <v>252</v>
      </c>
      <c r="C246" s="253">
        <v>200</v>
      </c>
      <c r="D246" s="254">
        <f t="shared" si="7"/>
        <v>1.26</v>
      </c>
    </row>
    <row r="247" ht="18" customHeight="1" spans="1:4">
      <c r="A247" s="133" t="s">
        <v>392</v>
      </c>
      <c r="B247" s="253">
        <v>48</v>
      </c>
      <c r="C247" s="253">
        <v>0</v>
      </c>
      <c r="D247" s="254" t="e">
        <f t="shared" si="7"/>
        <v>#DIV/0!</v>
      </c>
    </row>
    <row r="248" ht="18" customHeight="1" spans="1:4">
      <c r="A248" s="133" t="s">
        <v>393</v>
      </c>
      <c r="B248" s="253">
        <f>SUM(B249:B253)</f>
        <v>2946</v>
      </c>
      <c r="C248" s="253">
        <f>SUM(C249:C253)</f>
        <v>2725</v>
      </c>
      <c r="D248" s="254">
        <f t="shared" si="7"/>
        <v>1.081</v>
      </c>
    </row>
    <row r="249" ht="18" customHeight="1" spans="1:4">
      <c r="A249" s="133" t="s">
        <v>394</v>
      </c>
      <c r="B249" s="253">
        <v>79</v>
      </c>
      <c r="C249" s="253">
        <v>76</v>
      </c>
      <c r="D249" s="254">
        <f t="shared" si="7"/>
        <v>1.039</v>
      </c>
    </row>
    <row r="250" ht="18" customHeight="1" spans="1:4">
      <c r="A250" s="133" t="s">
        <v>395</v>
      </c>
      <c r="B250" s="253">
        <v>208</v>
      </c>
      <c r="C250" s="253">
        <v>5</v>
      </c>
      <c r="D250" s="254">
        <f t="shared" si="7"/>
        <v>41.6</v>
      </c>
    </row>
    <row r="251" ht="18" customHeight="1" spans="1:4">
      <c r="A251" s="133" t="s">
        <v>396</v>
      </c>
      <c r="B251" s="253">
        <v>0</v>
      </c>
      <c r="C251" s="253">
        <v>0</v>
      </c>
      <c r="D251" s="254" t="e">
        <f t="shared" si="7"/>
        <v>#DIV/0!</v>
      </c>
    </row>
    <row r="252" ht="18" customHeight="1" spans="1:4">
      <c r="A252" s="133" t="s">
        <v>397</v>
      </c>
      <c r="B252" s="253">
        <v>2443</v>
      </c>
      <c r="C252" s="253">
        <v>2440</v>
      </c>
      <c r="D252" s="254">
        <f t="shared" si="7"/>
        <v>1.001</v>
      </c>
    </row>
    <row r="253" ht="18" customHeight="1" spans="1:4">
      <c r="A253" s="133" t="s">
        <v>398</v>
      </c>
      <c r="B253" s="253">
        <v>216</v>
      </c>
      <c r="C253" s="253">
        <v>204</v>
      </c>
      <c r="D253" s="254">
        <f t="shared" si="7"/>
        <v>1.059</v>
      </c>
    </row>
    <row r="254" ht="18" customHeight="1" spans="1:4">
      <c r="A254" s="133" t="s">
        <v>399</v>
      </c>
      <c r="B254" s="253">
        <f>SUM(B255)</f>
        <v>34</v>
      </c>
      <c r="C254" s="253">
        <f>SUM(C255)</f>
        <v>31</v>
      </c>
      <c r="D254" s="254">
        <f t="shared" si="7"/>
        <v>1.097</v>
      </c>
    </row>
    <row r="255" ht="18" customHeight="1" spans="1:4">
      <c r="A255" s="133" t="s">
        <v>400</v>
      </c>
      <c r="B255" s="253">
        <v>34</v>
      </c>
      <c r="C255" s="253">
        <v>31</v>
      </c>
      <c r="D255" s="254">
        <f t="shared" si="7"/>
        <v>1.097</v>
      </c>
    </row>
    <row r="256" ht="18" customHeight="1" spans="1:4">
      <c r="A256" s="133" t="s">
        <v>401</v>
      </c>
      <c r="B256" s="253">
        <f>SUM(B257:B258)</f>
        <v>4461</v>
      </c>
      <c r="C256" s="253">
        <f>SUM(C257:C258)</f>
        <v>5674</v>
      </c>
      <c r="D256" s="254">
        <f t="shared" si="7"/>
        <v>0.786</v>
      </c>
    </row>
    <row r="257" ht="18" customHeight="1" spans="1:4">
      <c r="A257" s="133" t="s">
        <v>402</v>
      </c>
      <c r="B257" s="253">
        <v>475</v>
      </c>
      <c r="C257" s="253">
        <v>605</v>
      </c>
      <c r="D257" s="254">
        <f t="shared" si="7"/>
        <v>0.785</v>
      </c>
    </row>
    <row r="258" ht="18" customHeight="1" spans="1:4">
      <c r="A258" s="133" t="s">
        <v>403</v>
      </c>
      <c r="B258" s="253">
        <v>3986</v>
      </c>
      <c r="C258" s="253">
        <v>5069</v>
      </c>
      <c r="D258" s="254">
        <f t="shared" si="7"/>
        <v>0.786</v>
      </c>
    </row>
    <row r="259" ht="18" customHeight="1" spans="1:4">
      <c r="A259" s="133" t="s">
        <v>404</v>
      </c>
      <c r="B259" s="253">
        <f>SUM(B260:B261)</f>
        <v>384</v>
      </c>
      <c r="C259" s="253">
        <f>SUM(C260:C261)</f>
        <v>267</v>
      </c>
      <c r="D259" s="254">
        <f t="shared" si="7"/>
        <v>1.438</v>
      </c>
    </row>
    <row r="260" ht="18" customHeight="1" spans="1:4">
      <c r="A260" s="133" t="s">
        <v>405</v>
      </c>
      <c r="B260" s="253">
        <v>379</v>
      </c>
      <c r="C260" s="253">
        <v>266</v>
      </c>
      <c r="D260" s="254">
        <f t="shared" si="7"/>
        <v>1.425</v>
      </c>
    </row>
    <row r="261" ht="18" customHeight="1" spans="1:4">
      <c r="A261" s="133" t="s">
        <v>406</v>
      </c>
      <c r="B261" s="253">
        <v>5</v>
      </c>
      <c r="C261" s="253">
        <v>1</v>
      </c>
      <c r="D261" s="254">
        <f t="shared" si="7"/>
        <v>5</v>
      </c>
    </row>
    <row r="262" ht="18" customHeight="1" spans="1:4">
      <c r="A262" s="133" t="s">
        <v>407</v>
      </c>
      <c r="B262" s="253">
        <f>SUM(B263:B264)</f>
        <v>1870</v>
      </c>
      <c r="C262" s="253">
        <f>SUM(C263:C264)</f>
        <v>2162</v>
      </c>
      <c r="D262" s="254">
        <f t="shared" si="7"/>
        <v>0.865</v>
      </c>
    </row>
    <row r="263" ht="18" customHeight="1" spans="1:4">
      <c r="A263" s="133" t="s">
        <v>408</v>
      </c>
      <c r="B263" s="253">
        <v>36</v>
      </c>
      <c r="C263" s="253">
        <v>23</v>
      </c>
      <c r="D263" s="254">
        <f t="shared" si="7"/>
        <v>1.565</v>
      </c>
    </row>
    <row r="264" ht="18" customHeight="1" spans="1:4">
      <c r="A264" s="133" t="s">
        <v>409</v>
      </c>
      <c r="B264" s="253">
        <v>1834</v>
      </c>
      <c r="C264" s="253">
        <v>2139</v>
      </c>
      <c r="D264" s="254">
        <f t="shared" si="7"/>
        <v>0.857</v>
      </c>
    </row>
    <row r="265" ht="18" customHeight="1" spans="1:4">
      <c r="A265" s="133" t="s">
        <v>410</v>
      </c>
      <c r="B265" s="253">
        <f>SUM(B266)</f>
        <v>47</v>
      </c>
      <c r="C265" s="253">
        <f>SUM(C266)</f>
        <v>62</v>
      </c>
      <c r="D265" s="254">
        <f t="shared" si="7"/>
        <v>0.758</v>
      </c>
    </row>
    <row r="266" ht="18" customHeight="1" spans="1:4">
      <c r="A266" s="133" t="s">
        <v>411</v>
      </c>
      <c r="B266" s="253">
        <v>47</v>
      </c>
      <c r="C266" s="253">
        <v>62</v>
      </c>
      <c r="D266" s="254">
        <f t="shared" si="7"/>
        <v>0.758</v>
      </c>
    </row>
    <row r="267" ht="18" customHeight="1" spans="1:4">
      <c r="A267" s="133" t="s">
        <v>412</v>
      </c>
      <c r="B267" s="253">
        <f>SUM(B268:B269)</f>
        <v>25664</v>
      </c>
      <c r="C267" s="253">
        <f>SUM(C268:C269)</f>
        <v>22672</v>
      </c>
      <c r="D267" s="254">
        <f t="shared" si="7"/>
        <v>1.132</v>
      </c>
    </row>
    <row r="268" ht="18" customHeight="1" spans="1:4">
      <c r="A268" s="133" t="s">
        <v>413</v>
      </c>
      <c r="B268" s="253">
        <v>128</v>
      </c>
      <c r="C268" s="253">
        <v>121</v>
      </c>
      <c r="D268" s="254"/>
    </row>
    <row r="269" ht="18" customHeight="1" spans="1:4">
      <c r="A269" s="133" t="s">
        <v>414</v>
      </c>
      <c r="B269" s="253">
        <v>25536</v>
      </c>
      <c r="C269" s="253">
        <v>22551</v>
      </c>
      <c r="D269" s="254">
        <f t="shared" ref="D269:D278" si="8">B269/C269</f>
        <v>1.132</v>
      </c>
    </row>
    <row r="270" ht="18" customHeight="1" spans="1:4">
      <c r="A270" s="133" t="s">
        <v>415</v>
      </c>
      <c r="B270" s="253"/>
      <c r="C270" s="253"/>
      <c r="D270" s="254" t="e">
        <f t="shared" si="8"/>
        <v>#DIV/0!</v>
      </c>
    </row>
    <row r="271" ht="18" customHeight="1" spans="1:4">
      <c r="A271" s="133" t="s">
        <v>416</v>
      </c>
      <c r="B271" s="253"/>
      <c r="C271" s="253"/>
      <c r="D271" s="254" t="e">
        <f t="shared" si="8"/>
        <v>#DIV/0!</v>
      </c>
    </row>
    <row r="272" ht="18" customHeight="1" spans="1:4">
      <c r="A272" s="133" t="s">
        <v>417</v>
      </c>
      <c r="B272" s="253">
        <f>SUM(B273:B276)</f>
        <v>191</v>
      </c>
      <c r="C272" s="253">
        <f>SUM(C273:C276)</f>
        <v>116</v>
      </c>
      <c r="D272" s="254">
        <f t="shared" si="8"/>
        <v>1.647</v>
      </c>
    </row>
    <row r="273" ht="18" customHeight="1" spans="1:4">
      <c r="A273" s="133" t="s">
        <v>418</v>
      </c>
      <c r="B273" s="253">
        <v>64</v>
      </c>
      <c r="C273" s="253">
        <v>49</v>
      </c>
      <c r="D273" s="254">
        <f t="shared" si="8"/>
        <v>1.306</v>
      </c>
    </row>
    <row r="274" ht="18" customHeight="1" spans="1:4">
      <c r="A274" s="133" t="s">
        <v>419</v>
      </c>
      <c r="B274" s="253">
        <v>0</v>
      </c>
      <c r="C274" s="253">
        <v>14</v>
      </c>
      <c r="D274" s="254">
        <f t="shared" si="8"/>
        <v>0</v>
      </c>
    </row>
    <row r="275" ht="18" customHeight="1" spans="1:4">
      <c r="A275" s="133" t="s">
        <v>420</v>
      </c>
      <c r="B275" s="253">
        <v>124</v>
      </c>
      <c r="C275" s="253">
        <v>50</v>
      </c>
      <c r="D275" s="254">
        <f t="shared" si="8"/>
        <v>2.48</v>
      </c>
    </row>
    <row r="276" ht="18" customHeight="1" spans="1:4">
      <c r="A276" s="133" t="s">
        <v>421</v>
      </c>
      <c r="B276" s="253">
        <v>3</v>
      </c>
      <c r="C276" s="253">
        <v>3</v>
      </c>
      <c r="D276" s="254">
        <f t="shared" si="8"/>
        <v>1</v>
      </c>
    </row>
    <row r="277" ht="18" customHeight="1" spans="1:4">
      <c r="A277" s="133" t="s">
        <v>422</v>
      </c>
      <c r="B277" s="253">
        <f>SUM(B278)</f>
        <v>96</v>
      </c>
      <c r="C277" s="253"/>
      <c r="D277" s="254" t="e">
        <f t="shared" si="8"/>
        <v>#DIV/0!</v>
      </c>
    </row>
    <row r="278" ht="18" customHeight="1" spans="1:4">
      <c r="A278" s="133" t="s">
        <v>423</v>
      </c>
      <c r="B278" s="253">
        <v>96</v>
      </c>
      <c r="C278" s="253">
        <v>0</v>
      </c>
      <c r="D278" s="254" t="e">
        <f t="shared" si="8"/>
        <v>#DIV/0!</v>
      </c>
    </row>
    <row r="279" ht="18" customHeight="1" spans="1:4">
      <c r="A279" s="133" t="s">
        <v>424</v>
      </c>
      <c r="B279" s="253">
        <f>SUM(B280)</f>
        <v>1442</v>
      </c>
      <c r="C279" s="253">
        <f>SUM(C280)</f>
        <v>1507</v>
      </c>
      <c r="D279" s="254">
        <f t="shared" ref="D279:D338" si="9">B279/C279</f>
        <v>0.957</v>
      </c>
    </row>
    <row r="280" ht="18" customHeight="1" spans="1:4">
      <c r="A280" s="133" t="s">
        <v>425</v>
      </c>
      <c r="B280" s="253">
        <v>1442</v>
      </c>
      <c r="C280" s="253">
        <v>1507</v>
      </c>
      <c r="D280" s="254">
        <f t="shared" si="9"/>
        <v>0.957</v>
      </c>
    </row>
    <row r="281" ht="18" customHeight="1" spans="1:4">
      <c r="A281" s="257" t="s">
        <v>426</v>
      </c>
      <c r="B281" s="258">
        <f>B282+B284+B289+B293+B300+B302+B306+B311+B313+B316+B318+B322+B320</f>
        <v>23849</v>
      </c>
      <c r="C281" s="258">
        <f>C282+C284+C289+C293+C300+C302+C306+C311+C313+C316+C318+C322</f>
        <v>21591</v>
      </c>
      <c r="D281" s="254">
        <f t="shared" si="9"/>
        <v>1.105</v>
      </c>
    </row>
    <row r="282" ht="18" customHeight="1" spans="1:4">
      <c r="A282" s="133" t="s">
        <v>427</v>
      </c>
      <c r="B282" s="253">
        <f>SUM(B283)</f>
        <v>183</v>
      </c>
      <c r="C282" s="253">
        <f>SUM(C283)</f>
        <v>191</v>
      </c>
      <c r="D282" s="254">
        <f t="shared" si="9"/>
        <v>0.958</v>
      </c>
    </row>
    <row r="283" ht="18" customHeight="1" spans="1:4">
      <c r="A283" s="133" t="s">
        <v>428</v>
      </c>
      <c r="B283" s="253">
        <v>183</v>
      </c>
      <c r="C283" s="253">
        <v>191</v>
      </c>
      <c r="D283" s="254">
        <f t="shared" si="9"/>
        <v>0.958</v>
      </c>
    </row>
    <row r="284" ht="18" customHeight="1" spans="1:4">
      <c r="A284" s="133" t="s">
        <v>429</v>
      </c>
      <c r="B284" s="253">
        <f>SUM(B285:B288)</f>
        <v>2677</v>
      </c>
      <c r="C284" s="253">
        <f>SUM(C285:C288)</f>
        <v>2803</v>
      </c>
      <c r="D284" s="254">
        <f t="shared" si="9"/>
        <v>0.955</v>
      </c>
    </row>
    <row r="285" ht="18" customHeight="1" spans="1:4">
      <c r="A285" s="133" t="s">
        <v>430</v>
      </c>
      <c r="B285" s="253">
        <v>1853</v>
      </c>
      <c r="C285" s="253">
        <v>1867</v>
      </c>
      <c r="D285" s="254">
        <f t="shared" si="9"/>
        <v>0.993</v>
      </c>
    </row>
    <row r="286" ht="18" customHeight="1" spans="1:4">
      <c r="A286" s="133" t="s">
        <v>431</v>
      </c>
      <c r="B286" s="253">
        <v>551</v>
      </c>
      <c r="C286" s="253">
        <v>535</v>
      </c>
      <c r="D286" s="254">
        <f t="shared" si="9"/>
        <v>1.03</v>
      </c>
    </row>
    <row r="287" ht="18" customHeight="1" spans="1:4">
      <c r="A287" s="133" t="s">
        <v>432</v>
      </c>
      <c r="B287" s="253">
        <v>273</v>
      </c>
      <c r="C287" s="253">
        <v>261</v>
      </c>
      <c r="D287" s="254">
        <f t="shared" si="9"/>
        <v>1.046</v>
      </c>
    </row>
    <row r="288" ht="18" customHeight="1" spans="1:4">
      <c r="A288" s="133" t="s">
        <v>433</v>
      </c>
      <c r="B288" s="253">
        <v>0</v>
      </c>
      <c r="C288" s="253">
        <v>140</v>
      </c>
      <c r="D288" s="254">
        <f t="shared" si="9"/>
        <v>0</v>
      </c>
    </row>
    <row r="289" ht="18" customHeight="1" spans="1:4">
      <c r="A289" s="133" t="s">
        <v>434</v>
      </c>
      <c r="B289" s="253">
        <f>SUM(B290:B292)</f>
        <v>5939</v>
      </c>
      <c r="C289" s="253">
        <f>SUM(C290:C292)</f>
        <v>5844</v>
      </c>
      <c r="D289" s="254">
        <f t="shared" si="9"/>
        <v>1.016</v>
      </c>
    </row>
    <row r="290" ht="18" customHeight="1" spans="1:4">
      <c r="A290" s="133" t="s">
        <v>435</v>
      </c>
      <c r="B290" s="253">
        <v>333</v>
      </c>
      <c r="C290" s="253">
        <v>317</v>
      </c>
      <c r="D290" s="254">
        <f t="shared" si="9"/>
        <v>1.05</v>
      </c>
    </row>
    <row r="291" ht="18" customHeight="1" spans="1:4">
      <c r="A291" s="133" t="s">
        <v>436</v>
      </c>
      <c r="B291" s="253">
        <v>4822</v>
      </c>
      <c r="C291" s="253">
        <v>4888</v>
      </c>
      <c r="D291" s="254">
        <f t="shared" si="9"/>
        <v>0.986</v>
      </c>
    </row>
    <row r="292" ht="18" customHeight="1" spans="1:4">
      <c r="A292" s="133" t="s">
        <v>437</v>
      </c>
      <c r="B292" s="253">
        <v>784</v>
      </c>
      <c r="C292" s="253">
        <v>639</v>
      </c>
      <c r="D292" s="254">
        <f t="shared" si="9"/>
        <v>1.227</v>
      </c>
    </row>
    <row r="293" ht="18" customHeight="1" spans="1:4">
      <c r="A293" s="133" t="s">
        <v>438</v>
      </c>
      <c r="B293" s="253">
        <f>SUM(B294:B299)</f>
        <v>4051</v>
      </c>
      <c r="C293" s="253">
        <f>SUM(C294:C299)</f>
        <v>3920</v>
      </c>
      <c r="D293" s="254">
        <f t="shared" si="9"/>
        <v>1.033</v>
      </c>
    </row>
    <row r="294" ht="18" customHeight="1" spans="1:4">
      <c r="A294" s="133" t="s">
        <v>439</v>
      </c>
      <c r="B294" s="253">
        <v>484</v>
      </c>
      <c r="C294" s="253">
        <v>499</v>
      </c>
      <c r="D294" s="254">
        <f t="shared" si="9"/>
        <v>0.97</v>
      </c>
    </row>
    <row r="295" ht="18" customHeight="1" spans="1:4">
      <c r="A295" s="133" t="s">
        <v>440</v>
      </c>
      <c r="B295" s="253">
        <v>104</v>
      </c>
      <c r="C295" s="253">
        <v>130</v>
      </c>
      <c r="D295" s="254">
        <f t="shared" si="9"/>
        <v>0.8</v>
      </c>
    </row>
    <row r="296" ht="18" customHeight="1" spans="1:4">
      <c r="A296" s="133" t="s">
        <v>441</v>
      </c>
      <c r="B296" s="253">
        <v>612</v>
      </c>
      <c r="C296" s="253">
        <v>574</v>
      </c>
      <c r="D296" s="254">
        <f t="shared" si="9"/>
        <v>1.066</v>
      </c>
    </row>
    <row r="297" ht="18" customHeight="1" spans="1:4">
      <c r="A297" s="133" t="s">
        <v>442</v>
      </c>
      <c r="B297" s="253">
        <v>2851</v>
      </c>
      <c r="C297" s="253">
        <v>2700</v>
      </c>
      <c r="D297" s="254">
        <f t="shared" si="9"/>
        <v>1.056</v>
      </c>
    </row>
    <row r="298" ht="18" customHeight="1" spans="1:4">
      <c r="A298" s="133" t="s">
        <v>443</v>
      </c>
      <c r="B298" s="253">
        <v>0</v>
      </c>
      <c r="C298" s="253">
        <v>5</v>
      </c>
      <c r="D298" s="254">
        <f t="shared" si="9"/>
        <v>0</v>
      </c>
    </row>
    <row r="299" ht="18" customHeight="1" spans="1:4">
      <c r="A299" s="259" t="s">
        <v>444</v>
      </c>
      <c r="B299" s="260">
        <v>0</v>
      </c>
      <c r="C299" s="260">
        <v>12</v>
      </c>
      <c r="D299" s="254">
        <f t="shared" si="9"/>
        <v>0</v>
      </c>
    </row>
    <row r="300" ht="18" customHeight="1" spans="1:4">
      <c r="A300" s="133" t="s">
        <v>445</v>
      </c>
      <c r="B300" s="253">
        <f>SUM(B301)</f>
        <v>0</v>
      </c>
      <c r="C300" s="253">
        <f>SUM(C301)</f>
        <v>0</v>
      </c>
      <c r="D300" s="254" t="e">
        <f t="shared" si="9"/>
        <v>#DIV/0!</v>
      </c>
    </row>
    <row r="301" ht="18" customHeight="1" spans="1:4">
      <c r="A301" s="133" t="s">
        <v>446</v>
      </c>
      <c r="B301" s="253">
        <v>0</v>
      </c>
      <c r="C301" s="253"/>
      <c r="D301" s="254" t="e">
        <f t="shared" si="9"/>
        <v>#DIV/0!</v>
      </c>
    </row>
    <row r="302" ht="18" customHeight="1" spans="1:4">
      <c r="A302" s="133" t="s">
        <v>447</v>
      </c>
      <c r="B302" s="253">
        <f>SUM(B303:B305)</f>
        <v>2261</v>
      </c>
      <c r="C302" s="253">
        <f>SUM(C303:C305)</f>
        <v>2749</v>
      </c>
      <c r="D302" s="254">
        <f t="shared" si="9"/>
        <v>0.822</v>
      </c>
    </row>
    <row r="303" ht="18" customHeight="1" spans="1:4">
      <c r="A303" s="133" t="s">
        <v>448</v>
      </c>
      <c r="B303" s="253">
        <v>292</v>
      </c>
      <c r="C303" s="253">
        <v>289</v>
      </c>
      <c r="D303" s="254">
        <f t="shared" si="9"/>
        <v>1.01</v>
      </c>
    </row>
    <row r="304" ht="18" customHeight="1" spans="1:4">
      <c r="A304" s="133" t="s">
        <v>449</v>
      </c>
      <c r="B304" s="253">
        <v>1452</v>
      </c>
      <c r="C304" s="253">
        <v>1500</v>
      </c>
      <c r="D304" s="254">
        <f t="shared" si="9"/>
        <v>0.968</v>
      </c>
    </row>
    <row r="305" ht="18" customHeight="1" spans="1:4">
      <c r="A305" s="133" t="s">
        <v>450</v>
      </c>
      <c r="B305" s="253">
        <v>517</v>
      </c>
      <c r="C305" s="253">
        <v>960</v>
      </c>
      <c r="D305" s="254">
        <f t="shared" si="9"/>
        <v>0.539</v>
      </c>
    </row>
    <row r="306" ht="18" customHeight="1" spans="1:4">
      <c r="A306" s="133" t="s">
        <v>451</v>
      </c>
      <c r="B306" s="253">
        <f>SUM(B307:B310)</f>
        <v>5775</v>
      </c>
      <c r="C306" s="253">
        <f>SUM(C307:C310)</f>
        <v>5483</v>
      </c>
      <c r="D306" s="254">
        <f t="shared" si="9"/>
        <v>1.053</v>
      </c>
    </row>
    <row r="307" ht="18" customHeight="1" spans="1:4">
      <c r="A307" s="133" t="s">
        <v>452</v>
      </c>
      <c r="B307" s="253">
        <v>964</v>
      </c>
      <c r="C307" s="253">
        <v>936</v>
      </c>
      <c r="D307" s="254">
        <f t="shared" si="9"/>
        <v>1.03</v>
      </c>
    </row>
    <row r="308" ht="18" customHeight="1" spans="1:4">
      <c r="A308" s="133" t="s">
        <v>453</v>
      </c>
      <c r="B308" s="253">
        <v>3640</v>
      </c>
      <c r="C308" s="253">
        <v>3419</v>
      </c>
      <c r="D308" s="254">
        <f t="shared" si="9"/>
        <v>1.065</v>
      </c>
    </row>
    <row r="309" ht="18" customHeight="1" spans="1:4">
      <c r="A309" s="133" t="s">
        <v>454</v>
      </c>
      <c r="B309" s="253">
        <v>843</v>
      </c>
      <c r="C309" s="253">
        <v>819</v>
      </c>
      <c r="D309" s="254">
        <f t="shared" si="9"/>
        <v>1.029</v>
      </c>
    </row>
    <row r="310" ht="18" customHeight="1" spans="1:4">
      <c r="A310" s="133" t="s">
        <v>455</v>
      </c>
      <c r="B310" s="253">
        <v>328</v>
      </c>
      <c r="C310" s="253">
        <v>309</v>
      </c>
      <c r="D310" s="254">
        <f t="shared" si="9"/>
        <v>1.061</v>
      </c>
    </row>
    <row r="311" ht="18" customHeight="1" spans="1:4">
      <c r="A311" s="133" t="s">
        <v>456</v>
      </c>
      <c r="B311" s="253">
        <f>SUM(B312)</f>
        <v>325</v>
      </c>
      <c r="C311" s="253">
        <v>330</v>
      </c>
      <c r="D311" s="254">
        <f t="shared" si="9"/>
        <v>0.985</v>
      </c>
    </row>
    <row r="312" ht="18" customHeight="1" spans="1:4">
      <c r="A312" s="133" t="s">
        <v>457</v>
      </c>
      <c r="B312" s="253">
        <v>325</v>
      </c>
      <c r="C312" s="253">
        <v>330</v>
      </c>
      <c r="D312" s="254">
        <f t="shared" si="9"/>
        <v>0.985</v>
      </c>
    </row>
    <row r="313" ht="18" customHeight="1" spans="1:4">
      <c r="A313" s="133" t="s">
        <v>458</v>
      </c>
      <c r="B313" s="253">
        <f>SUM(B314)</f>
        <v>40</v>
      </c>
      <c r="C313" s="253">
        <f>SUM(C314)</f>
        <v>41</v>
      </c>
      <c r="D313" s="254">
        <f t="shared" si="9"/>
        <v>0.976</v>
      </c>
    </row>
    <row r="314" ht="18" customHeight="1" spans="1:4">
      <c r="A314" s="133" t="s">
        <v>459</v>
      </c>
      <c r="B314" s="253">
        <v>40</v>
      </c>
      <c r="C314" s="253">
        <v>41</v>
      </c>
      <c r="D314" s="254">
        <f t="shared" si="9"/>
        <v>0.976</v>
      </c>
    </row>
    <row r="315" ht="18" customHeight="1" spans="1:4">
      <c r="A315" s="133" t="s">
        <v>460</v>
      </c>
      <c r="B315" s="253">
        <v>0</v>
      </c>
      <c r="C315" s="253">
        <v>0</v>
      </c>
      <c r="D315" s="254"/>
    </row>
    <row r="316" ht="18" customHeight="1" spans="1:4">
      <c r="A316" s="133" t="s">
        <v>461</v>
      </c>
      <c r="B316" s="253">
        <f>SUM(B317)</f>
        <v>0</v>
      </c>
      <c r="C316" s="253">
        <f>SUM(C317)</f>
        <v>0</v>
      </c>
      <c r="D316" s="254" t="e">
        <f t="shared" ref="D316:D321" si="10">B316/C316</f>
        <v>#DIV/0!</v>
      </c>
    </row>
    <row r="317" ht="18" customHeight="1" spans="1:4">
      <c r="A317" s="133" t="s">
        <v>462</v>
      </c>
      <c r="B317" s="253">
        <v>0</v>
      </c>
      <c r="C317" s="253">
        <v>0</v>
      </c>
      <c r="D317" s="254" t="e">
        <f t="shared" si="10"/>
        <v>#DIV/0!</v>
      </c>
    </row>
    <row r="318" ht="18" customHeight="1" spans="1:4">
      <c r="A318" s="133" t="s">
        <v>463</v>
      </c>
      <c r="B318" s="253">
        <f>SUM(B319)</f>
        <v>0</v>
      </c>
      <c r="C318" s="253">
        <f>SUM(C319)</f>
        <v>35</v>
      </c>
      <c r="D318" s="254">
        <f t="shared" si="10"/>
        <v>0</v>
      </c>
    </row>
    <row r="319" ht="18" customHeight="1" spans="1:4">
      <c r="A319" s="133" t="s">
        <v>464</v>
      </c>
      <c r="B319" s="253">
        <v>0</v>
      </c>
      <c r="C319" s="253">
        <v>35</v>
      </c>
      <c r="D319" s="254">
        <f t="shared" si="10"/>
        <v>0</v>
      </c>
    </row>
    <row r="320" ht="18" customHeight="1" spans="1:4">
      <c r="A320" s="133" t="s">
        <v>465</v>
      </c>
      <c r="B320" s="253">
        <f>SUM(B321)</f>
        <v>2417</v>
      </c>
      <c r="C320" s="253">
        <f>SUM(C321)</f>
        <v>0</v>
      </c>
      <c r="D320" s="254" t="e">
        <f t="shared" si="10"/>
        <v>#DIV/0!</v>
      </c>
    </row>
    <row r="321" ht="18" customHeight="1" spans="1:4">
      <c r="A321" s="133" t="s">
        <v>466</v>
      </c>
      <c r="B321" s="253">
        <v>2417</v>
      </c>
      <c r="C321" s="253">
        <v>0</v>
      </c>
      <c r="D321" s="254" t="e">
        <f t="shared" si="10"/>
        <v>#DIV/0!</v>
      </c>
    </row>
    <row r="322" ht="18" customHeight="1" spans="1:4">
      <c r="A322" s="133" t="s">
        <v>467</v>
      </c>
      <c r="B322" s="253">
        <f>SUM(B323)</f>
        <v>181</v>
      </c>
      <c r="C322" s="253">
        <f>SUM(C323)</f>
        <v>195</v>
      </c>
      <c r="D322" s="254">
        <f t="shared" ref="D322:D343" si="11">B322/C322</f>
        <v>0.928</v>
      </c>
    </row>
    <row r="323" ht="18" customHeight="1" spans="1:4">
      <c r="A323" s="133" t="s">
        <v>468</v>
      </c>
      <c r="B323" s="253">
        <v>181</v>
      </c>
      <c r="C323" s="253">
        <v>195</v>
      </c>
      <c r="D323" s="254">
        <f t="shared" si="11"/>
        <v>0.928</v>
      </c>
    </row>
    <row r="324" ht="18" customHeight="1" spans="1:4">
      <c r="A324" s="257" t="s">
        <v>469</v>
      </c>
      <c r="B324" s="258">
        <f>B325+B328+B330</f>
        <v>0</v>
      </c>
      <c r="C324" s="258">
        <f>C325+C328+C330</f>
        <v>0</v>
      </c>
      <c r="D324" s="254" t="e">
        <f t="shared" si="11"/>
        <v>#DIV/0!</v>
      </c>
    </row>
    <row r="325" ht="18" customHeight="1" spans="1:4">
      <c r="A325" s="133" t="s">
        <v>470</v>
      </c>
      <c r="B325" s="253">
        <v>0</v>
      </c>
      <c r="C325" s="253">
        <f>SUM(C326:C327)</f>
        <v>0</v>
      </c>
      <c r="D325" s="254" t="e">
        <f t="shared" si="11"/>
        <v>#DIV/0!</v>
      </c>
    </row>
    <row r="326" ht="18" customHeight="1" spans="1:4">
      <c r="A326" s="133" t="s">
        <v>471</v>
      </c>
      <c r="B326" s="253">
        <v>0</v>
      </c>
      <c r="C326" s="253">
        <v>0</v>
      </c>
      <c r="D326" s="254" t="e">
        <f t="shared" si="11"/>
        <v>#DIV/0!</v>
      </c>
    </row>
    <row r="327" ht="18" customHeight="1" spans="1:4">
      <c r="A327" s="133" t="s">
        <v>472</v>
      </c>
      <c r="B327" s="253">
        <v>0</v>
      </c>
      <c r="C327" s="253">
        <v>0</v>
      </c>
      <c r="D327" s="254" t="e">
        <f t="shared" si="11"/>
        <v>#DIV/0!</v>
      </c>
    </row>
    <row r="328" ht="18" customHeight="1" spans="1:4">
      <c r="A328" s="133" t="s">
        <v>473</v>
      </c>
      <c r="B328" s="253">
        <v>0</v>
      </c>
      <c r="C328" s="253">
        <f>SUM(C329)</f>
        <v>0</v>
      </c>
      <c r="D328" s="254" t="e">
        <f t="shared" si="11"/>
        <v>#DIV/0!</v>
      </c>
    </row>
    <row r="329" ht="18" customHeight="1" spans="1:4">
      <c r="A329" s="133" t="s">
        <v>474</v>
      </c>
      <c r="B329" s="253">
        <v>0</v>
      </c>
      <c r="C329" s="253">
        <v>0</v>
      </c>
      <c r="D329" s="254" t="e">
        <f t="shared" si="11"/>
        <v>#DIV/0!</v>
      </c>
    </row>
    <row r="330" ht="18" customHeight="1" spans="1:4">
      <c r="A330" s="133" t="s">
        <v>475</v>
      </c>
      <c r="B330" s="253">
        <v>0</v>
      </c>
      <c r="C330" s="253">
        <f>SUM(C331:C332)</f>
        <v>0</v>
      </c>
      <c r="D330" s="254" t="e">
        <f t="shared" si="11"/>
        <v>#DIV/0!</v>
      </c>
    </row>
    <row r="331" ht="18" customHeight="1" spans="1:4">
      <c r="A331" s="133" t="s">
        <v>476</v>
      </c>
      <c r="B331" s="253">
        <v>0</v>
      </c>
      <c r="C331" s="253">
        <v>0</v>
      </c>
      <c r="D331" s="254" t="e">
        <f t="shared" si="11"/>
        <v>#DIV/0!</v>
      </c>
    </row>
    <row r="332" ht="18" customHeight="1" spans="1:4">
      <c r="A332" s="133" t="s">
        <v>477</v>
      </c>
      <c r="B332" s="253">
        <v>0</v>
      </c>
      <c r="C332" s="253">
        <v>0</v>
      </c>
      <c r="D332" s="254" t="e">
        <f t="shared" si="11"/>
        <v>#DIV/0!</v>
      </c>
    </row>
    <row r="333" ht="18" customHeight="1" spans="1:4">
      <c r="A333" s="257" t="s">
        <v>478</v>
      </c>
      <c r="B333" s="258">
        <f>B334+B341+B343+B345+B347</f>
        <v>2689</v>
      </c>
      <c r="C333" s="258">
        <f>C334+C341+C343+C345+C347</f>
        <v>2601</v>
      </c>
      <c r="D333" s="254">
        <f t="shared" si="11"/>
        <v>1.034</v>
      </c>
    </row>
    <row r="334" ht="18" customHeight="1" spans="1:4">
      <c r="A334" s="133" t="s">
        <v>479</v>
      </c>
      <c r="B334" s="253">
        <f>SUM(B335:B340)</f>
        <v>2384</v>
      </c>
      <c r="C334" s="253">
        <f>SUM(C335:C340)</f>
        <v>2214</v>
      </c>
      <c r="D334" s="254">
        <f t="shared" si="11"/>
        <v>1.077</v>
      </c>
    </row>
    <row r="335" ht="18" customHeight="1" spans="1:4">
      <c r="A335" s="133" t="s">
        <v>480</v>
      </c>
      <c r="B335" s="253">
        <v>102</v>
      </c>
      <c r="C335" s="253">
        <v>115</v>
      </c>
      <c r="D335" s="254">
        <f t="shared" si="11"/>
        <v>0.887</v>
      </c>
    </row>
    <row r="336" ht="18" customHeight="1" spans="1:4">
      <c r="A336" s="133" t="s">
        <v>481</v>
      </c>
      <c r="B336" s="253">
        <v>480</v>
      </c>
      <c r="C336" s="253">
        <v>574</v>
      </c>
      <c r="D336" s="254">
        <f t="shared" si="11"/>
        <v>0.836</v>
      </c>
    </row>
    <row r="337" ht="18" customHeight="1" spans="1:4">
      <c r="A337" s="133" t="s">
        <v>482</v>
      </c>
      <c r="B337" s="253"/>
      <c r="C337" s="253"/>
      <c r="D337" s="254" t="e">
        <f t="shared" si="11"/>
        <v>#DIV/0!</v>
      </c>
    </row>
    <row r="338" ht="18" customHeight="1" spans="1:4">
      <c r="A338" s="133" t="s">
        <v>483</v>
      </c>
      <c r="B338" s="253"/>
      <c r="C338" s="253"/>
      <c r="D338" s="254" t="e">
        <f t="shared" si="11"/>
        <v>#DIV/0!</v>
      </c>
    </row>
    <row r="339" ht="18" customHeight="1" spans="1:4">
      <c r="A339" s="133" t="s">
        <v>484</v>
      </c>
      <c r="B339" s="253">
        <v>0</v>
      </c>
      <c r="C339" s="253">
        <v>0</v>
      </c>
      <c r="D339" s="254" t="e">
        <f t="shared" si="11"/>
        <v>#DIV/0!</v>
      </c>
    </row>
    <row r="340" ht="18" customHeight="1" spans="1:4">
      <c r="A340" s="133" t="s">
        <v>485</v>
      </c>
      <c r="B340" s="253">
        <v>1802</v>
      </c>
      <c r="C340" s="253">
        <v>1525</v>
      </c>
      <c r="D340" s="254">
        <f t="shared" si="11"/>
        <v>1.182</v>
      </c>
    </row>
    <row r="341" ht="18" customHeight="1" spans="1:4">
      <c r="A341" s="133" t="s">
        <v>486</v>
      </c>
      <c r="B341" s="253">
        <f t="shared" ref="B341:B345" si="12">SUM(B342)</f>
        <v>0</v>
      </c>
      <c r="C341" s="253">
        <f>SUM(C342)</f>
        <v>0</v>
      </c>
      <c r="D341" s="254" t="e">
        <f t="shared" si="11"/>
        <v>#DIV/0!</v>
      </c>
    </row>
    <row r="342" ht="18" customHeight="1" spans="1:4">
      <c r="A342" s="133" t="s">
        <v>487</v>
      </c>
      <c r="B342" s="253">
        <v>0</v>
      </c>
      <c r="C342" s="253">
        <v>0</v>
      </c>
      <c r="D342" s="254" t="e">
        <f t="shared" si="11"/>
        <v>#DIV/0!</v>
      </c>
    </row>
    <row r="343" ht="18" customHeight="1" spans="1:4">
      <c r="A343" s="133" t="s">
        <v>488</v>
      </c>
      <c r="B343" s="253">
        <f t="shared" si="12"/>
        <v>0</v>
      </c>
      <c r="C343" s="253">
        <f>SUM(C344)</f>
        <v>0</v>
      </c>
      <c r="D343" s="254" t="e">
        <f t="shared" si="11"/>
        <v>#DIV/0!</v>
      </c>
    </row>
    <row r="344" ht="18" customHeight="1" spans="1:4">
      <c r="A344" s="133" t="s">
        <v>489</v>
      </c>
      <c r="B344" s="253">
        <v>0</v>
      </c>
      <c r="C344" s="253">
        <v>0</v>
      </c>
      <c r="D344" s="254" t="e">
        <f t="shared" ref="D344:D407" si="13">B344/C344</f>
        <v>#DIV/0!</v>
      </c>
    </row>
    <row r="345" ht="18" customHeight="1" spans="1:4">
      <c r="A345" s="133" t="s">
        <v>490</v>
      </c>
      <c r="B345" s="253">
        <f t="shared" si="12"/>
        <v>305</v>
      </c>
      <c r="C345" s="253">
        <f>SUM(C346)</f>
        <v>387</v>
      </c>
      <c r="D345" s="254">
        <f t="shared" si="13"/>
        <v>0.788</v>
      </c>
    </row>
    <row r="346" ht="18" customHeight="1" spans="1:4">
      <c r="A346" s="133" t="s">
        <v>491</v>
      </c>
      <c r="B346" s="253">
        <v>305</v>
      </c>
      <c r="C346" s="253">
        <v>387</v>
      </c>
      <c r="D346" s="254">
        <f t="shared" si="13"/>
        <v>0.788</v>
      </c>
    </row>
    <row r="347" ht="18" customHeight="1" spans="1:4">
      <c r="A347" s="133" t="s">
        <v>492</v>
      </c>
      <c r="B347" s="253">
        <f>SUM(B348)</f>
        <v>0</v>
      </c>
      <c r="C347" s="253">
        <f>SUM(C348)</f>
        <v>0</v>
      </c>
      <c r="D347" s="254" t="e">
        <f t="shared" si="13"/>
        <v>#DIV/0!</v>
      </c>
    </row>
    <row r="348" ht="18" customHeight="1" spans="1:4">
      <c r="A348" s="133" t="s">
        <v>493</v>
      </c>
      <c r="B348" s="253">
        <v>0</v>
      </c>
      <c r="C348" s="253">
        <v>0</v>
      </c>
      <c r="D348" s="254" t="e">
        <f t="shared" si="13"/>
        <v>#DIV/0!</v>
      </c>
    </row>
    <row r="349" ht="18" customHeight="1" spans="1:4">
      <c r="A349" s="257" t="s">
        <v>494</v>
      </c>
      <c r="B349" s="258">
        <f>B350+B365+B376+B383+B386+B392+B394</f>
        <v>13228</v>
      </c>
      <c r="C349" s="258">
        <f>C350+C365+C376+C383+C386+C392+C394</f>
        <v>20830</v>
      </c>
      <c r="D349" s="254">
        <f t="shared" si="13"/>
        <v>0.635</v>
      </c>
    </row>
    <row r="350" ht="18" customHeight="1" spans="1:4">
      <c r="A350" s="133" t="s">
        <v>495</v>
      </c>
      <c r="B350" s="253">
        <f>SUM(B351:B364)</f>
        <v>3258</v>
      </c>
      <c r="C350" s="253">
        <f>SUM(C351:C364)</f>
        <v>3157</v>
      </c>
      <c r="D350" s="254">
        <f t="shared" si="13"/>
        <v>1.032</v>
      </c>
    </row>
    <row r="351" ht="18" customHeight="1" spans="1:4">
      <c r="A351" s="133" t="s">
        <v>496</v>
      </c>
      <c r="B351" s="253">
        <v>499</v>
      </c>
      <c r="C351" s="253">
        <v>463</v>
      </c>
      <c r="D351" s="254">
        <f t="shared" si="13"/>
        <v>1.078</v>
      </c>
    </row>
    <row r="352" ht="18" customHeight="1" spans="1:4">
      <c r="A352" s="133" t="s">
        <v>497</v>
      </c>
      <c r="B352" s="253">
        <v>2558</v>
      </c>
      <c r="C352" s="253">
        <v>2499</v>
      </c>
      <c r="D352" s="254">
        <f t="shared" si="13"/>
        <v>1.024</v>
      </c>
    </row>
    <row r="353" ht="18" customHeight="1" spans="1:4">
      <c r="A353" s="133" t="s">
        <v>498</v>
      </c>
      <c r="B353" s="253">
        <v>0</v>
      </c>
      <c r="C353" s="253">
        <v>0</v>
      </c>
      <c r="D353" s="254" t="e">
        <f t="shared" si="13"/>
        <v>#DIV/0!</v>
      </c>
    </row>
    <row r="354" ht="18" customHeight="1" spans="1:4">
      <c r="A354" s="133" t="s">
        <v>499</v>
      </c>
      <c r="B354" s="253">
        <v>50</v>
      </c>
      <c r="C354" s="253">
        <v>27</v>
      </c>
      <c r="D354" s="254">
        <f t="shared" si="13"/>
        <v>1.852</v>
      </c>
    </row>
    <row r="355" ht="18" customHeight="1" spans="1:4">
      <c r="A355" s="133" t="s">
        <v>500</v>
      </c>
      <c r="B355" s="253">
        <v>120</v>
      </c>
      <c r="C355" s="253">
        <v>0</v>
      </c>
      <c r="D355" s="254" t="e">
        <f t="shared" si="13"/>
        <v>#DIV/0!</v>
      </c>
    </row>
    <row r="356" ht="18" customHeight="1" spans="1:4">
      <c r="A356" s="133" t="s">
        <v>501</v>
      </c>
      <c r="B356" s="253">
        <v>0</v>
      </c>
      <c r="C356" s="253">
        <v>0</v>
      </c>
      <c r="D356" s="254" t="e">
        <f t="shared" si="13"/>
        <v>#DIV/0!</v>
      </c>
    </row>
    <row r="357" ht="18" customHeight="1" spans="1:4">
      <c r="A357" s="133" t="s">
        <v>502</v>
      </c>
      <c r="B357" s="253">
        <v>0</v>
      </c>
      <c r="C357" s="253">
        <v>0</v>
      </c>
      <c r="D357" s="254" t="e">
        <f t="shared" si="13"/>
        <v>#DIV/0!</v>
      </c>
    </row>
    <row r="358" ht="18" customHeight="1" spans="1:4">
      <c r="A358" s="133" t="s">
        <v>503</v>
      </c>
      <c r="B358" s="253">
        <v>10</v>
      </c>
      <c r="C358" s="253">
        <v>10</v>
      </c>
      <c r="D358" s="254">
        <f t="shared" si="13"/>
        <v>1</v>
      </c>
    </row>
    <row r="359" ht="18" customHeight="1" spans="1:4">
      <c r="A359" s="133" t="s">
        <v>504</v>
      </c>
      <c r="B359" s="253">
        <v>0</v>
      </c>
      <c r="C359" s="253">
        <v>0</v>
      </c>
      <c r="D359" s="254" t="e">
        <f t="shared" si="13"/>
        <v>#DIV/0!</v>
      </c>
    </row>
    <row r="360" ht="18" customHeight="1" spans="1:4">
      <c r="A360" s="133" t="s">
        <v>505</v>
      </c>
      <c r="B360" s="253">
        <v>0</v>
      </c>
      <c r="C360" s="253">
        <v>0</v>
      </c>
      <c r="D360" s="254" t="e">
        <f t="shared" si="13"/>
        <v>#DIV/0!</v>
      </c>
    </row>
    <row r="361" ht="18" customHeight="1" spans="1:4">
      <c r="A361" s="133" t="s">
        <v>506</v>
      </c>
      <c r="B361" s="253">
        <v>0</v>
      </c>
      <c r="C361" s="253">
        <v>0</v>
      </c>
      <c r="D361" s="254" t="e">
        <f t="shared" si="13"/>
        <v>#DIV/0!</v>
      </c>
    </row>
    <row r="362" ht="18" customHeight="1" spans="1:4">
      <c r="A362" s="133" t="s">
        <v>507</v>
      </c>
      <c r="B362" s="253">
        <v>0</v>
      </c>
      <c r="C362" s="253">
        <v>0</v>
      </c>
      <c r="D362" s="254" t="e">
        <f t="shared" si="13"/>
        <v>#DIV/0!</v>
      </c>
    </row>
    <row r="363" ht="18" customHeight="1" spans="1:4">
      <c r="A363" s="133" t="s">
        <v>508</v>
      </c>
      <c r="B363" s="253">
        <v>0</v>
      </c>
      <c r="C363" s="253">
        <v>0</v>
      </c>
      <c r="D363" s="254" t="e">
        <f t="shared" si="13"/>
        <v>#DIV/0!</v>
      </c>
    </row>
    <row r="364" ht="18" customHeight="1" spans="1:4">
      <c r="A364" s="133" t="s">
        <v>509</v>
      </c>
      <c r="B364" s="253">
        <v>21</v>
      </c>
      <c r="C364" s="253">
        <v>158</v>
      </c>
      <c r="D364" s="254">
        <f t="shared" si="13"/>
        <v>0.133</v>
      </c>
    </row>
    <row r="365" ht="18" customHeight="1" spans="1:4">
      <c r="A365" s="133" t="s">
        <v>510</v>
      </c>
      <c r="B365" s="253">
        <f>SUM(B366:B375)</f>
        <v>4282</v>
      </c>
      <c r="C365" s="253">
        <f>SUM(C366:C375)</f>
        <v>3849</v>
      </c>
      <c r="D365" s="254">
        <f t="shared" si="13"/>
        <v>1.112</v>
      </c>
    </row>
    <row r="366" ht="18" customHeight="1" spans="1:4">
      <c r="A366" s="133" t="s">
        <v>511</v>
      </c>
      <c r="B366" s="253">
        <v>182</v>
      </c>
      <c r="C366" s="253">
        <v>187</v>
      </c>
      <c r="D366" s="254">
        <f t="shared" si="13"/>
        <v>0.973</v>
      </c>
    </row>
    <row r="367" ht="18" customHeight="1" spans="1:4">
      <c r="A367" s="133" t="s">
        <v>512</v>
      </c>
      <c r="B367" s="253">
        <v>0</v>
      </c>
      <c r="C367" s="253">
        <v>0</v>
      </c>
      <c r="D367" s="254" t="e">
        <f t="shared" si="13"/>
        <v>#DIV/0!</v>
      </c>
    </row>
    <row r="368" ht="18" customHeight="1" spans="1:4">
      <c r="A368" s="133" t="s">
        <v>513</v>
      </c>
      <c r="B368" s="253">
        <v>1656</v>
      </c>
      <c r="C368" s="253">
        <v>1613</v>
      </c>
      <c r="D368" s="254">
        <f t="shared" si="13"/>
        <v>1.027</v>
      </c>
    </row>
    <row r="369" ht="18" customHeight="1" spans="1:4">
      <c r="A369" s="133" t="s">
        <v>514</v>
      </c>
      <c r="B369" s="253">
        <v>0</v>
      </c>
      <c r="C369" s="253">
        <v>0</v>
      </c>
      <c r="D369" s="254" t="e">
        <f t="shared" si="13"/>
        <v>#DIV/0!</v>
      </c>
    </row>
    <row r="370" ht="18" customHeight="1" spans="1:4">
      <c r="A370" s="133" t="s">
        <v>515</v>
      </c>
      <c r="B370" s="253">
        <v>0</v>
      </c>
      <c r="C370" s="253">
        <v>0</v>
      </c>
      <c r="D370" s="254" t="e">
        <f t="shared" si="13"/>
        <v>#DIV/0!</v>
      </c>
    </row>
    <row r="371" ht="18" customHeight="1" spans="1:4">
      <c r="A371" s="133" t="s">
        <v>516</v>
      </c>
      <c r="B371" s="253">
        <v>1865</v>
      </c>
      <c r="C371" s="253">
        <v>0</v>
      </c>
      <c r="D371" s="254" t="e">
        <f t="shared" si="13"/>
        <v>#DIV/0!</v>
      </c>
    </row>
    <row r="372" ht="18" customHeight="1" spans="1:4">
      <c r="A372" s="133" t="s">
        <v>517</v>
      </c>
      <c r="B372" s="253">
        <v>0</v>
      </c>
      <c r="C372" s="253">
        <v>0</v>
      </c>
      <c r="D372" s="254" t="e">
        <f t="shared" si="13"/>
        <v>#DIV/0!</v>
      </c>
    </row>
    <row r="373" ht="18" customHeight="1" spans="1:4">
      <c r="A373" s="133" t="s">
        <v>518</v>
      </c>
      <c r="B373" s="253">
        <v>117</v>
      </c>
      <c r="C373" s="253">
        <v>0</v>
      </c>
      <c r="D373" s="254" t="e">
        <f t="shared" si="13"/>
        <v>#DIV/0!</v>
      </c>
    </row>
    <row r="374" ht="18" customHeight="1" spans="1:4">
      <c r="A374" s="133" t="s">
        <v>519</v>
      </c>
      <c r="B374" s="253">
        <v>0</v>
      </c>
      <c r="C374" s="253">
        <v>0</v>
      </c>
      <c r="D374" s="254" t="e">
        <f t="shared" si="13"/>
        <v>#DIV/0!</v>
      </c>
    </row>
    <row r="375" ht="18" customHeight="1" spans="1:4">
      <c r="A375" s="133" t="s">
        <v>520</v>
      </c>
      <c r="B375" s="253">
        <v>462</v>
      </c>
      <c r="C375" s="253">
        <v>2049</v>
      </c>
      <c r="D375" s="254">
        <f t="shared" si="13"/>
        <v>0.225</v>
      </c>
    </row>
    <row r="376" ht="18" customHeight="1" spans="1:4">
      <c r="A376" s="133" t="s">
        <v>521</v>
      </c>
      <c r="B376" s="253">
        <f>SUM(B377:B382)</f>
        <v>1127</v>
      </c>
      <c r="C376" s="253">
        <f>SUM(C377:C382)</f>
        <v>1129</v>
      </c>
      <c r="D376" s="254">
        <f t="shared" si="13"/>
        <v>0.998</v>
      </c>
    </row>
    <row r="377" ht="18" customHeight="1" spans="1:4">
      <c r="A377" s="133" t="s">
        <v>522</v>
      </c>
      <c r="B377" s="253">
        <v>261</v>
      </c>
      <c r="C377" s="253">
        <v>228</v>
      </c>
      <c r="D377" s="254">
        <f t="shared" si="13"/>
        <v>1.145</v>
      </c>
    </row>
    <row r="378" ht="18" customHeight="1" spans="1:4">
      <c r="A378" s="133" t="s">
        <v>523</v>
      </c>
      <c r="B378" s="253">
        <v>0</v>
      </c>
      <c r="C378" s="253">
        <v>0</v>
      </c>
      <c r="D378" s="254" t="e">
        <f t="shared" si="13"/>
        <v>#DIV/0!</v>
      </c>
    </row>
    <row r="379" ht="18" customHeight="1" spans="1:4">
      <c r="A379" s="133" t="s">
        <v>524</v>
      </c>
      <c r="B379" s="253">
        <v>0</v>
      </c>
      <c r="C379" s="253">
        <v>0</v>
      </c>
      <c r="D379" s="254" t="e">
        <f t="shared" si="13"/>
        <v>#DIV/0!</v>
      </c>
    </row>
    <row r="380" ht="18" customHeight="1" spans="1:4">
      <c r="A380" s="133" t="s">
        <v>525</v>
      </c>
      <c r="B380" s="253">
        <v>0</v>
      </c>
      <c r="C380" s="253">
        <v>0</v>
      </c>
      <c r="D380" s="254" t="e">
        <f t="shared" si="13"/>
        <v>#DIV/0!</v>
      </c>
    </row>
    <row r="381" ht="18" customHeight="1" spans="1:4">
      <c r="A381" s="133" t="s">
        <v>526</v>
      </c>
      <c r="B381" s="253">
        <v>300</v>
      </c>
      <c r="C381" s="253">
        <v>300</v>
      </c>
      <c r="D381" s="254">
        <f t="shared" si="13"/>
        <v>1</v>
      </c>
    </row>
    <row r="382" ht="18" customHeight="1" spans="1:4">
      <c r="A382" s="133" t="s">
        <v>527</v>
      </c>
      <c r="B382" s="253">
        <v>566</v>
      </c>
      <c r="C382" s="253">
        <v>601</v>
      </c>
      <c r="D382" s="254">
        <f t="shared" si="13"/>
        <v>0.942</v>
      </c>
    </row>
    <row r="383" ht="18" customHeight="1" spans="1:4">
      <c r="A383" s="133" t="s">
        <v>528</v>
      </c>
      <c r="B383" s="253">
        <f>SUM(B384:B385)</f>
        <v>100</v>
      </c>
      <c r="C383" s="253">
        <f>SUM(C384:C385)</f>
        <v>331</v>
      </c>
      <c r="D383" s="254">
        <f t="shared" si="13"/>
        <v>0.302</v>
      </c>
    </row>
    <row r="384" ht="18" customHeight="1" spans="1:4">
      <c r="A384" s="133" t="s">
        <v>529</v>
      </c>
      <c r="B384" s="253">
        <v>0</v>
      </c>
      <c r="C384" s="253">
        <v>0</v>
      </c>
      <c r="D384" s="254" t="e">
        <f t="shared" si="13"/>
        <v>#DIV/0!</v>
      </c>
    </row>
    <row r="385" ht="18" customHeight="1" spans="1:4">
      <c r="A385" s="133" t="s">
        <v>530</v>
      </c>
      <c r="B385" s="253">
        <v>100</v>
      </c>
      <c r="C385" s="253">
        <v>331</v>
      </c>
      <c r="D385" s="254">
        <f t="shared" si="13"/>
        <v>0.302</v>
      </c>
    </row>
    <row r="386" ht="18" customHeight="1" spans="1:4">
      <c r="A386" s="133" t="s">
        <v>531</v>
      </c>
      <c r="B386" s="253">
        <f>SUM(B387:B391)</f>
        <v>4461</v>
      </c>
      <c r="C386" s="253">
        <f>SUM(C387:C391)</f>
        <v>12364</v>
      </c>
      <c r="D386" s="254">
        <f t="shared" si="13"/>
        <v>0.361</v>
      </c>
    </row>
    <row r="387" ht="18" customHeight="1" spans="1:4">
      <c r="A387" s="133" t="s">
        <v>532</v>
      </c>
      <c r="B387" s="253">
        <v>0</v>
      </c>
      <c r="C387" s="253">
        <v>392</v>
      </c>
      <c r="D387" s="254">
        <f t="shared" si="13"/>
        <v>0</v>
      </c>
    </row>
    <row r="388" ht="18" customHeight="1" spans="1:4">
      <c r="A388" s="133" t="s">
        <v>533</v>
      </c>
      <c r="B388" s="253">
        <v>4461</v>
      </c>
      <c r="C388" s="253">
        <v>4472</v>
      </c>
      <c r="D388" s="254">
        <f t="shared" si="13"/>
        <v>0.998</v>
      </c>
    </row>
    <row r="389" ht="18" customHeight="1" spans="1:4">
      <c r="A389" s="133" t="s">
        <v>534</v>
      </c>
      <c r="B389" s="253">
        <v>0</v>
      </c>
      <c r="C389" s="253">
        <v>0</v>
      </c>
      <c r="D389" s="254" t="e">
        <f t="shared" si="13"/>
        <v>#DIV/0!</v>
      </c>
    </row>
    <row r="390" ht="18" customHeight="1" spans="1:4">
      <c r="A390" s="133" t="s">
        <v>535</v>
      </c>
      <c r="B390" s="253">
        <v>0</v>
      </c>
      <c r="C390" s="253">
        <v>7500</v>
      </c>
      <c r="D390" s="254">
        <f t="shared" si="13"/>
        <v>0</v>
      </c>
    </row>
    <row r="391" ht="18" customHeight="1" spans="1:4">
      <c r="A391" s="133" t="s">
        <v>536</v>
      </c>
      <c r="B391" s="253">
        <v>0</v>
      </c>
      <c r="C391" s="253">
        <v>0</v>
      </c>
      <c r="D391" s="254" t="e">
        <f t="shared" si="13"/>
        <v>#DIV/0!</v>
      </c>
    </row>
    <row r="392" ht="18" customHeight="1" spans="1:4">
      <c r="A392" s="133" t="s">
        <v>537</v>
      </c>
      <c r="B392" s="253">
        <f>SUM(B393)</f>
        <v>0</v>
      </c>
      <c r="C392" s="253">
        <f>SUM(C393)</f>
        <v>0</v>
      </c>
      <c r="D392" s="254" t="e">
        <f t="shared" si="13"/>
        <v>#DIV/0!</v>
      </c>
    </row>
    <row r="393" ht="18" customHeight="1" spans="1:4">
      <c r="A393" s="133" t="s">
        <v>538</v>
      </c>
      <c r="B393" s="253">
        <v>0</v>
      </c>
      <c r="C393" s="253">
        <v>0</v>
      </c>
      <c r="D393" s="254" t="e">
        <f t="shared" si="13"/>
        <v>#DIV/0!</v>
      </c>
    </row>
    <row r="394" ht="18" customHeight="1" spans="1:4">
      <c r="A394" s="133" t="s">
        <v>539</v>
      </c>
      <c r="B394" s="253">
        <f>SUM(B395)</f>
        <v>0</v>
      </c>
      <c r="C394" s="253">
        <f>SUM(C395)</f>
        <v>0</v>
      </c>
      <c r="D394" s="254" t="e">
        <f t="shared" si="13"/>
        <v>#DIV/0!</v>
      </c>
    </row>
    <row r="395" ht="18" customHeight="1" spans="1:4">
      <c r="A395" s="133" t="s">
        <v>540</v>
      </c>
      <c r="B395" s="253">
        <v>0</v>
      </c>
      <c r="C395" s="253">
        <v>0</v>
      </c>
      <c r="D395" s="254" t="e">
        <f t="shared" si="13"/>
        <v>#DIV/0!</v>
      </c>
    </row>
    <row r="396" ht="18" customHeight="1" spans="1:4">
      <c r="A396" s="257" t="s">
        <v>541</v>
      </c>
      <c r="B396" s="258">
        <f>B397+B403+B405</f>
        <v>886</v>
      </c>
      <c r="C396" s="258">
        <f>C397+C403+C405</f>
        <v>596</v>
      </c>
      <c r="D396" s="254">
        <f t="shared" si="13"/>
        <v>1.487</v>
      </c>
    </row>
    <row r="397" ht="18" customHeight="1" spans="1:4">
      <c r="A397" s="133" t="s">
        <v>542</v>
      </c>
      <c r="B397" s="253">
        <f>SUM(B398:B402)</f>
        <v>561</v>
      </c>
      <c r="C397" s="253">
        <f>SUM(C398:C402)</f>
        <v>342</v>
      </c>
      <c r="D397" s="254">
        <f t="shared" si="13"/>
        <v>1.64</v>
      </c>
    </row>
    <row r="398" ht="18" customHeight="1" spans="1:4">
      <c r="A398" s="133" t="s">
        <v>543</v>
      </c>
      <c r="B398" s="253">
        <v>283</v>
      </c>
      <c r="C398" s="253">
        <v>303</v>
      </c>
      <c r="D398" s="254">
        <f t="shared" si="13"/>
        <v>0.934</v>
      </c>
    </row>
    <row r="399" ht="18" customHeight="1" spans="1:4">
      <c r="A399" s="133" t="s">
        <v>544</v>
      </c>
      <c r="B399" s="253">
        <v>0</v>
      </c>
      <c r="C399" s="253">
        <v>0</v>
      </c>
      <c r="D399" s="254" t="e">
        <f t="shared" si="13"/>
        <v>#DIV/0!</v>
      </c>
    </row>
    <row r="400" ht="18" customHeight="1" spans="1:4">
      <c r="A400" s="133" t="s">
        <v>545</v>
      </c>
      <c r="B400" s="253">
        <v>239</v>
      </c>
      <c r="C400" s="253">
        <v>0</v>
      </c>
      <c r="D400" s="254" t="e">
        <f t="shared" si="13"/>
        <v>#DIV/0!</v>
      </c>
    </row>
    <row r="401" ht="18" customHeight="1" spans="1:4">
      <c r="A401" s="133" t="s">
        <v>546</v>
      </c>
      <c r="B401" s="253">
        <v>39</v>
      </c>
      <c r="C401" s="253">
        <v>39</v>
      </c>
      <c r="D401" s="254">
        <f t="shared" si="13"/>
        <v>1</v>
      </c>
    </row>
    <row r="402" ht="18" customHeight="1" spans="1:4">
      <c r="A402" s="133" t="s">
        <v>547</v>
      </c>
      <c r="B402" s="253">
        <v>0</v>
      </c>
      <c r="C402" s="253">
        <v>0</v>
      </c>
      <c r="D402" s="254" t="e">
        <f t="shared" si="13"/>
        <v>#DIV/0!</v>
      </c>
    </row>
    <row r="403" ht="18" customHeight="1" spans="1:4">
      <c r="A403" s="133" t="s">
        <v>548</v>
      </c>
      <c r="B403" s="253">
        <v>0</v>
      </c>
      <c r="C403" s="253"/>
      <c r="D403" s="254" t="e">
        <f t="shared" si="13"/>
        <v>#DIV/0!</v>
      </c>
    </row>
    <row r="404" ht="18" customHeight="1" spans="1:4">
      <c r="A404" s="133" t="s">
        <v>549</v>
      </c>
      <c r="B404" s="253">
        <v>0</v>
      </c>
      <c r="C404" s="253"/>
      <c r="D404" s="254" t="e">
        <f t="shared" si="13"/>
        <v>#DIV/0!</v>
      </c>
    </row>
    <row r="405" ht="18" customHeight="1" spans="1:4">
      <c r="A405" s="133" t="s">
        <v>550</v>
      </c>
      <c r="B405" s="253">
        <f>SUM(B406:B407)</f>
        <v>325</v>
      </c>
      <c r="C405" s="253">
        <f>SUM(C406:C407)</f>
        <v>254</v>
      </c>
      <c r="D405" s="254">
        <f t="shared" si="13"/>
        <v>1.28</v>
      </c>
    </row>
    <row r="406" ht="18" customHeight="1" spans="1:4">
      <c r="A406" s="133" t="s">
        <v>551</v>
      </c>
      <c r="B406" s="253">
        <v>28</v>
      </c>
      <c r="C406" s="253">
        <v>0</v>
      </c>
      <c r="D406" s="254" t="e">
        <f t="shared" si="13"/>
        <v>#DIV/0!</v>
      </c>
    </row>
    <row r="407" ht="18" customHeight="1" spans="1:4">
      <c r="A407" s="133" t="s">
        <v>552</v>
      </c>
      <c r="B407" s="253">
        <v>297</v>
      </c>
      <c r="C407" s="253">
        <v>254</v>
      </c>
      <c r="D407" s="254">
        <f t="shared" si="13"/>
        <v>1.169</v>
      </c>
    </row>
    <row r="408" ht="18" customHeight="1" spans="1:4">
      <c r="A408" s="257" t="s">
        <v>553</v>
      </c>
      <c r="B408" s="258">
        <f>SUM(B409)</f>
        <v>117</v>
      </c>
      <c r="C408" s="258">
        <f>SUM(C409)</f>
        <v>167</v>
      </c>
      <c r="D408" s="254">
        <f>B408/C408</f>
        <v>0.701</v>
      </c>
    </row>
    <row r="409" ht="18" customHeight="1" spans="1:4">
      <c r="A409" s="133" t="s">
        <v>554</v>
      </c>
      <c r="B409" s="253">
        <f>SUM(B410)</f>
        <v>117</v>
      </c>
      <c r="C409" s="253">
        <f>SUM(C410)</f>
        <v>167</v>
      </c>
      <c r="D409" s="254">
        <f t="shared" ref="D409:D472" si="14">B409/C409</f>
        <v>0.701</v>
      </c>
    </row>
    <row r="410" ht="18" customHeight="1" spans="1:4">
      <c r="A410" s="133" t="s">
        <v>555</v>
      </c>
      <c r="B410" s="253">
        <v>117</v>
      </c>
      <c r="C410" s="253">
        <v>167</v>
      </c>
      <c r="D410" s="254">
        <f t="shared" si="14"/>
        <v>0.701</v>
      </c>
    </row>
    <row r="411" ht="18" customHeight="1" spans="1:4">
      <c r="A411" s="257" t="s">
        <v>556</v>
      </c>
      <c r="B411" s="258">
        <f>B412+B415</f>
        <v>16577</v>
      </c>
      <c r="C411" s="258">
        <f>C412+C415</f>
        <v>264</v>
      </c>
      <c r="D411" s="254">
        <f t="shared" si="14"/>
        <v>62.792</v>
      </c>
    </row>
    <row r="412" ht="18" customHeight="1" spans="1:4">
      <c r="A412" s="133" t="s">
        <v>557</v>
      </c>
      <c r="B412" s="253">
        <f>SUM(B413:B414)</f>
        <v>16577</v>
      </c>
      <c r="C412" s="253">
        <f>SUM(C413:C414)</f>
        <v>177</v>
      </c>
      <c r="D412" s="254">
        <f t="shared" si="14"/>
        <v>93.655</v>
      </c>
    </row>
    <row r="413" ht="18" customHeight="1" spans="1:4">
      <c r="A413" s="133" t="s">
        <v>558</v>
      </c>
      <c r="B413" s="253">
        <v>137</v>
      </c>
      <c r="C413" s="253">
        <v>177</v>
      </c>
      <c r="D413" s="254">
        <f t="shared" si="14"/>
        <v>0.774</v>
      </c>
    </row>
    <row r="414" ht="18" customHeight="1" spans="1:4">
      <c r="A414" s="133" t="s">
        <v>559</v>
      </c>
      <c r="B414" s="253">
        <v>16440</v>
      </c>
      <c r="C414" s="253">
        <v>0</v>
      </c>
      <c r="D414" s="254" t="e">
        <f t="shared" si="14"/>
        <v>#DIV/0!</v>
      </c>
    </row>
    <row r="415" ht="18" customHeight="1" spans="1:4">
      <c r="A415" s="133" t="s">
        <v>560</v>
      </c>
      <c r="B415" s="253">
        <f>SUM(B416:B417)</f>
        <v>0</v>
      </c>
      <c r="C415" s="253">
        <f>SUM(C416:C417)</f>
        <v>87</v>
      </c>
      <c r="D415" s="254">
        <f t="shared" si="14"/>
        <v>0</v>
      </c>
    </row>
    <row r="416" ht="18" customHeight="1" spans="1:4">
      <c r="A416" s="133" t="s">
        <v>561</v>
      </c>
      <c r="B416" s="253">
        <v>0</v>
      </c>
      <c r="C416" s="253">
        <v>87</v>
      </c>
      <c r="D416" s="254">
        <f t="shared" si="14"/>
        <v>0</v>
      </c>
    </row>
    <row r="417" ht="18" customHeight="1" spans="1:4">
      <c r="A417" s="133" t="s">
        <v>562</v>
      </c>
      <c r="B417" s="253">
        <v>0</v>
      </c>
      <c r="C417" s="253">
        <v>0</v>
      </c>
      <c r="D417" s="254" t="e">
        <f t="shared" si="14"/>
        <v>#DIV/0!</v>
      </c>
    </row>
    <row r="418" ht="18" customHeight="1" spans="1:4">
      <c r="A418" s="257" t="s">
        <v>563</v>
      </c>
      <c r="B418" s="258">
        <f>B419+B425+B429</f>
        <v>1596</v>
      </c>
      <c r="C418" s="258">
        <f>C419+C425+C429</f>
        <v>1402</v>
      </c>
      <c r="D418" s="254">
        <f t="shared" si="14"/>
        <v>1.138</v>
      </c>
    </row>
    <row r="419" ht="18" customHeight="1" spans="1:4">
      <c r="A419" s="133" t="s">
        <v>564</v>
      </c>
      <c r="B419" s="253">
        <f>SUM(B420:B424)</f>
        <v>1529</v>
      </c>
      <c r="C419" s="253">
        <f>SUM(C420:C424)</f>
        <v>1292</v>
      </c>
      <c r="D419" s="254">
        <f t="shared" si="14"/>
        <v>1.183</v>
      </c>
    </row>
    <row r="420" ht="18" customHeight="1" spans="1:4">
      <c r="A420" s="133" t="s">
        <v>565</v>
      </c>
      <c r="B420" s="253">
        <v>117</v>
      </c>
      <c r="C420" s="253">
        <v>127</v>
      </c>
      <c r="D420" s="254">
        <f t="shared" si="14"/>
        <v>0.921</v>
      </c>
    </row>
    <row r="421" ht="18" customHeight="1" spans="1:4">
      <c r="A421" s="133" t="s">
        <v>566</v>
      </c>
      <c r="B421" s="253">
        <v>0</v>
      </c>
      <c r="C421" s="253">
        <v>0</v>
      </c>
      <c r="D421" s="254" t="e">
        <f t="shared" si="14"/>
        <v>#DIV/0!</v>
      </c>
    </row>
    <row r="422" ht="18" customHeight="1" spans="1:4">
      <c r="A422" s="133" t="s">
        <v>567</v>
      </c>
      <c r="B422" s="253">
        <v>0</v>
      </c>
      <c r="C422" s="253">
        <v>0</v>
      </c>
      <c r="D422" s="254" t="e">
        <f t="shared" si="14"/>
        <v>#DIV/0!</v>
      </c>
    </row>
    <row r="423" ht="18" customHeight="1" spans="1:4">
      <c r="A423" s="133" t="s">
        <v>568</v>
      </c>
      <c r="B423" s="253">
        <v>1412</v>
      </c>
      <c r="C423" s="253">
        <v>1165</v>
      </c>
      <c r="D423" s="254">
        <f t="shared" si="14"/>
        <v>1.212</v>
      </c>
    </row>
    <row r="424" ht="18" customHeight="1" spans="1:4">
      <c r="A424" s="133" t="s">
        <v>569</v>
      </c>
      <c r="B424" s="253">
        <v>0</v>
      </c>
      <c r="C424" s="253">
        <v>0</v>
      </c>
      <c r="D424" s="254" t="e">
        <f t="shared" si="14"/>
        <v>#DIV/0!</v>
      </c>
    </row>
    <row r="425" ht="18" customHeight="1" spans="1:4">
      <c r="A425" s="133" t="s">
        <v>570</v>
      </c>
      <c r="B425" s="253">
        <f>SUM(B426:B428)</f>
        <v>67</v>
      </c>
      <c r="C425" s="253">
        <f>SUM(C426:C428)</f>
        <v>110</v>
      </c>
      <c r="D425" s="254">
        <f t="shared" si="14"/>
        <v>0.609</v>
      </c>
    </row>
    <row r="426" ht="18" customHeight="1" spans="1:4">
      <c r="A426" s="133" t="s">
        <v>571</v>
      </c>
      <c r="B426" s="253">
        <v>54</v>
      </c>
      <c r="C426" s="253">
        <v>46</v>
      </c>
      <c r="D426" s="254">
        <f t="shared" si="14"/>
        <v>1.174</v>
      </c>
    </row>
    <row r="427" ht="18" customHeight="1" spans="1:4">
      <c r="A427" s="133" t="s">
        <v>572</v>
      </c>
      <c r="B427" s="253">
        <v>13</v>
      </c>
      <c r="C427" s="253">
        <v>14</v>
      </c>
      <c r="D427" s="254">
        <f t="shared" si="14"/>
        <v>0.929</v>
      </c>
    </row>
    <row r="428" ht="18" customHeight="1" spans="1:4">
      <c r="A428" s="133" t="s">
        <v>573</v>
      </c>
      <c r="B428" s="253">
        <v>0</v>
      </c>
      <c r="C428" s="253">
        <v>50</v>
      </c>
      <c r="D428" s="254">
        <f t="shared" si="14"/>
        <v>0</v>
      </c>
    </row>
    <row r="429" ht="18" customHeight="1" spans="1:4">
      <c r="A429" s="133" t="s">
        <v>574</v>
      </c>
      <c r="B429" s="253"/>
      <c r="C429" s="253"/>
      <c r="D429" s="254" t="e">
        <f t="shared" si="14"/>
        <v>#DIV/0!</v>
      </c>
    </row>
    <row r="430" ht="18" customHeight="1" spans="1:4">
      <c r="A430" s="133" t="s">
        <v>575</v>
      </c>
      <c r="B430" s="253"/>
      <c r="C430" s="253"/>
      <c r="D430" s="254" t="e">
        <f t="shared" si="14"/>
        <v>#DIV/0!</v>
      </c>
    </row>
    <row r="431" ht="18" customHeight="1" spans="1:4">
      <c r="A431" s="257" t="s">
        <v>576</v>
      </c>
      <c r="B431" s="258">
        <f>B432+B438</f>
        <v>12166</v>
      </c>
      <c r="C431" s="258">
        <f>C432+C438</f>
        <v>11835</v>
      </c>
      <c r="D431" s="254">
        <f t="shared" si="14"/>
        <v>1.028</v>
      </c>
    </row>
    <row r="432" ht="18" customHeight="1" spans="1:4">
      <c r="A432" s="133" t="s">
        <v>577</v>
      </c>
      <c r="B432" s="253">
        <f>SUM(B433:B437)</f>
        <v>0</v>
      </c>
      <c r="C432" s="253">
        <f>SUM(C433:C437)</f>
        <v>50</v>
      </c>
      <c r="D432" s="254">
        <f t="shared" si="14"/>
        <v>0</v>
      </c>
    </row>
    <row r="433" ht="18" customHeight="1" spans="1:4">
      <c r="A433" s="133" t="s">
        <v>578</v>
      </c>
      <c r="B433" s="253">
        <v>0</v>
      </c>
      <c r="C433" s="253">
        <v>0</v>
      </c>
      <c r="D433" s="254" t="e">
        <f t="shared" si="14"/>
        <v>#DIV/0!</v>
      </c>
    </row>
    <row r="434" ht="18" customHeight="1" spans="1:4">
      <c r="A434" s="133" t="s">
        <v>579</v>
      </c>
      <c r="B434" s="253">
        <v>0</v>
      </c>
      <c r="C434" s="253">
        <v>0</v>
      </c>
      <c r="D434" s="254" t="e">
        <f t="shared" si="14"/>
        <v>#DIV/0!</v>
      </c>
    </row>
    <row r="435" ht="18" customHeight="1" spans="1:4">
      <c r="A435" s="133" t="s">
        <v>580</v>
      </c>
      <c r="B435" s="253">
        <v>0</v>
      </c>
      <c r="C435" s="253">
        <v>0</v>
      </c>
      <c r="D435" s="254" t="e">
        <f t="shared" si="14"/>
        <v>#DIV/0!</v>
      </c>
    </row>
    <row r="436" ht="18" customHeight="1" spans="1:4">
      <c r="A436" s="133" t="s">
        <v>581</v>
      </c>
      <c r="B436" s="253">
        <v>0</v>
      </c>
      <c r="C436" s="253">
        <v>0</v>
      </c>
      <c r="D436" s="254" t="e">
        <f t="shared" si="14"/>
        <v>#DIV/0!</v>
      </c>
    </row>
    <row r="437" ht="18" customHeight="1" spans="1:4">
      <c r="A437" s="133" t="s">
        <v>582</v>
      </c>
      <c r="B437" s="253">
        <v>0</v>
      </c>
      <c r="C437" s="253">
        <v>50</v>
      </c>
      <c r="D437" s="254">
        <f t="shared" si="14"/>
        <v>0</v>
      </c>
    </row>
    <row r="438" ht="18" customHeight="1" spans="1:4">
      <c r="A438" s="133" t="s">
        <v>583</v>
      </c>
      <c r="B438" s="253">
        <f>SUM(B439:B440)</f>
        <v>12166</v>
      </c>
      <c r="C438" s="253">
        <f>SUM(C439:C440)</f>
        <v>11785</v>
      </c>
      <c r="D438" s="254">
        <f t="shared" si="14"/>
        <v>1.032</v>
      </c>
    </row>
    <row r="439" ht="18" customHeight="1" spans="1:4">
      <c r="A439" s="261" t="s">
        <v>584</v>
      </c>
      <c r="B439" s="262">
        <v>9484</v>
      </c>
      <c r="C439" s="262">
        <v>9042</v>
      </c>
      <c r="D439" s="254">
        <f t="shared" si="14"/>
        <v>1.049</v>
      </c>
    </row>
    <row r="440" ht="18" customHeight="1" spans="1:4">
      <c r="A440" s="261" t="s">
        <v>585</v>
      </c>
      <c r="B440" s="262">
        <v>2682</v>
      </c>
      <c r="C440" s="262">
        <v>2743</v>
      </c>
      <c r="D440" s="254">
        <f t="shared" si="14"/>
        <v>0.978</v>
      </c>
    </row>
    <row r="441" ht="18" customHeight="1" spans="1:4">
      <c r="A441" s="257" t="s">
        <v>586</v>
      </c>
      <c r="B441" s="258">
        <f>SUM(B442+B445)</f>
        <v>156</v>
      </c>
      <c r="C441" s="258">
        <f>SUM(C442+C445)</f>
        <v>203</v>
      </c>
      <c r="D441" s="254">
        <f t="shared" si="14"/>
        <v>0.768</v>
      </c>
    </row>
    <row r="442" ht="18" customHeight="1" spans="1:4">
      <c r="A442" s="133" t="s">
        <v>587</v>
      </c>
      <c r="B442" s="253">
        <f>SUM(B443:B444)</f>
        <v>156</v>
      </c>
      <c r="C442" s="253">
        <f>SUM(C443:C444)</f>
        <v>203</v>
      </c>
      <c r="D442" s="254">
        <f t="shared" si="14"/>
        <v>0.768</v>
      </c>
    </row>
    <row r="443" ht="18" customHeight="1" spans="1:4">
      <c r="A443" s="133" t="s">
        <v>588</v>
      </c>
      <c r="B443" s="253">
        <v>156</v>
      </c>
      <c r="C443" s="253">
        <v>200</v>
      </c>
      <c r="D443" s="254">
        <f t="shared" si="14"/>
        <v>0.78</v>
      </c>
    </row>
    <row r="444" ht="18" customHeight="1" spans="1:4">
      <c r="A444" s="133" t="s">
        <v>589</v>
      </c>
      <c r="B444" s="253">
        <v>0</v>
      </c>
      <c r="C444" s="253">
        <v>3</v>
      </c>
      <c r="D444" s="254">
        <f t="shared" si="14"/>
        <v>0</v>
      </c>
    </row>
    <row r="445" ht="18" customHeight="1" spans="1:4">
      <c r="A445" s="133" t="s">
        <v>590</v>
      </c>
      <c r="B445" s="253">
        <f>SUM(B446)</f>
        <v>0</v>
      </c>
      <c r="C445" s="253">
        <f>SUM(C446)</f>
        <v>0</v>
      </c>
      <c r="D445" s="254" t="e">
        <f t="shared" si="14"/>
        <v>#DIV/0!</v>
      </c>
    </row>
    <row r="446" ht="18" customHeight="1" spans="1:4">
      <c r="A446" s="133" t="s">
        <v>591</v>
      </c>
      <c r="B446" s="253">
        <v>0</v>
      </c>
      <c r="C446" s="253">
        <v>0</v>
      </c>
      <c r="D446" s="254" t="e">
        <f t="shared" si="14"/>
        <v>#DIV/0!</v>
      </c>
    </row>
    <row r="447" ht="18" customHeight="1" spans="1:4">
      <c r="A447" s="257" t="s">
        <v>592</v>
      </c>
      <c r="B447" s="258">
        <f>B448+B454+B457+B463+B465</f>
        <v>2151</v>
      </c>
      <c r="C447" s="258">
        <f>C448+C454+C457+C463+C465</f>
        <v>2058</v>
      </c>
      <c r="D447" s="254">
        <f t="shared" si="14"/>
        <v>1.045</v>
      </c>
    </row>
    <row r="448" ht="18" customHeight="1" spans="1:4">
      <c r="A448" s="133" t="s">
        <v>593</v>
      </c>
      <c r="B448" s="253">
        <f>SUM(B449:B453)</f>
        <v>727</v>
      </c>
      <c r="C448" s="253">
        <f>SUM(C449:C453)</f>
        <v>669</v>
      </c>
      <c r="D448" s="254">
        <f t="shared" si="14"/>
        <v>1.087</v>
      </c>
    </row>
    <row r="449" ht="18" customHeight="1" spans="1:4">
      <c r="A449" s="133" t="s">
        <v>594</v>
      </c>
      <c r="B449" s="253">
        <v>244</v>
      </c>
      <c r="C449" s="253">
        <v>228</v>
      </c>
      <c r="D449" s="254">
        <f t="shared" si="14"/>
        <v>1.07</v>
      </c>
    </row>
    <row r="450" ht="18" customHeight="1" spans="1:4">
      <c r="A450" s="133" t="s">
        <v>595</v>
      </c>
      <c r="B450" s="253">
        <v>215</v>
      </c>
      <c r="C450" s="253">
        <v>216</v>
      </c>
      <c r="D450" s="254">
        <f t="shared" si="14"/>
        <v>0.995</v>
      </c>
    </row>
    <row r="451" ht="18" customHeight="1" spans="1:4">
      <c r="A451" s="133" t="s">
        <v>596</v>
      </c>
      <c r="B451" s="253">
        <v>0</v>
      </c>
      <c r="C451" s="253">
        <v>0</v>
      </c>
      <c r="D451" s="254" t="e">
        <f t="shared" si="14"/>
        <v>#DIV/0!</v>
      </c>
    </row>
    <row r="452" ht="18" customHeight="1" spans="1:4">
      <c r="A452" s="133" t="s">
        <v>597</v>
      </c>
      <c r="B452" s="253">
        <v>268</v>
      </c>
      <c r="C452" s="253">
        <v>225</v>
      </c>
      <c r="D452" s="254">
        <f t="shared" si="14"/>
        <v>1.191</v>
      </c>
    </row>
    <row r="453" ht="18" customHeight="1" spans="1:4">
      <c r="A453" s="133" t="s">
        <v>598</v>
      </c>
      <c r="B453" s="253">
        <v>0</v>
      </c>
      <c r="C453" s="253">
        <v>0</v>
      </c>
      <c r="D453" s="254" t="e">
        <f t="shared" si="14"/>
        <v>#DIV/0!</v>
      </c>
    </row>
    <row r="454" ht="18" customHeight="1" spans="1:4">
      <c r="A454" s="133" t="s">
        <v>599</v>
      </c>
      <c r="B454" s="253">
        <f>SUM(B455:B456)</f>
        <v>1385</v>
      </c>
      <c r="C454" s="253">
        <f>SUM(C455:C456)</f>
        <v>1341</v>
      </c>
      <c r="D454" s="254">
        <f t="shared" si="14"/>
        <v>1.033</v>
      </c>
    </row>
    <row r="455" ht="18" customHeight="1" spans="1:4">
      <c r="A455" s="133" t="s">
        <v>600</v>
      </c>
      <c r="B455" s="253">
        <v>1385</v>
      </c>
      <c r="C455" s="253">
        <v>1341</v>
      </c>
      <c r="D455" s="254">
        <f t="shared" si="14"/>
        <v>1.033</v>
      </c>
    </row>
    <row r="456" ht="18" customHeight="1" spans="1:4">
      <c r="A456" s="133" t="s">
        <v>601</v>
      </c>
      <c r="B456" s="253">
        <v>0</v>
      </c>
      <c r="C456" s="253">
        <v>0</v>
      </c>
      <c r="D456" s="254" t="e">
        <f t="shared" si="14"/>
        <v>#DIV/0!</v>
      </c>
    </row>
    <row r="457" ht="18" customHeight="1" spans="1:4">
      <c r="A457" s="133" t="s">
        <v>602</v>
      </c>
      <c r="B457" s="253">
        <f>SUM(B458:B462)</f>
        <v>39</v>
      </c>
      <c r="C457" s="253">
        <f>SUM(C458:C462)</f>
        <v>48</v>
      </c>
      <c r="D457" s="254">
        <f t="shared" si="14"/>
        <v>0.813</v>
      </c>
    </row>
    <row r="458" ht="18" customHeight="1" spans="1:4">
      <c r="A458" s="133" t="s">
        <v>603</v>
      </c>
      <c r="B458" s="253">
        <v>17</v>
      </c>
      <c r="C458" s="253">
        <v>16</v>
      </c>
      <c r="D458" s="254">
        <f t="shared" si="14"/>
        <v>1.063</v>
      </c>
    </row>
    <row r="459" ht="18" customHeight="1" spans="1:4">
      <c r="A459" s="133" t="s">
        <v>604</v>
      </c>
      <c r="B459" s="253">
        <v>0</v>
      </c>
      <c r="C459" s="253">
        <v>0</v>
      </c>
      <c r="D459" s="254" t="e">
        <f t="shared" si="14"/>
        <v>#DIV/0!</v>
      </c>
    </row>
    <row r="460" ht="18" customHeight="1" spans="1:4">
      <c r="A460" s="133" t="s">
        <v>605</v>
      </c>
      <c r="B460" s="253">
        <v>16</v>
      </c>
      <c r="C460" s="253">
        <v>16</v>
      </c>
      <c r="D460" s="254">
        <f t="shared" si="14"/>
        <v>1</v>
      </c>
    </row>
    <row r="461" ht="18" customHeight="1" spans="1:4">
      <c r="A461" s="133" t="s">
        <v>606</v>
      </c>
      <c r="B461" s="253">
        <v>0</v>
      </c>
      <c r="C461" s="253">
        <v>0</v>
      </c>
      <c r="D461" s="254" t="e">
        <f t="shared" si="14"/>
        <v>#DIV/0!</v>
      </c>
    </row>
    <row r="462" ht="18" customHeight="1" spans="1:4">
      <c r="A462" s="133" t="s">
        <v>607</v>
      </c>
      <c r="B462" s="253">
        <v>6</v>
      </c>
      <c r="C462" s="253">
        <v>16</v>
      </c>
      <c r="D462" s="254">
        <f t="shared" si="14"/>
        <v>0.375</v>
      </c>
    </row>
    <row r="463" ht="18" customHeight="1" spans="1:4">
      <c r="A463" s="133" t="s">
        <v>608</v>
      </c>
      <c r="B463" s="253">
        <f>SUM(B464)</f>
        <v>0</v>
      </c>
      <c r="C463" s="253">
        <f>SUM(C464)</f>
        <v>0</v>
      </c>
      <c r="D463" s="254" t="e">
        <f t="shared" si="14"/>
        <v>#DIV/0!</v>
      </c>
    </row>
    <row r="464" ht="18" customHeight="1" spans="1:4">
      <c r="A464" s="133" t="s">
        <v>609</v>
      </c>
      <c r="B464" s="253">
        <v>0</v>
      </c>
      <c r="C464" s="253">
        <v>0</v>
      </c>
      <c r="D464" s="254" t="e">
        <f t="shared" si="14"/>
        <v>#DIV/0!</v>
      </c>
    </row>
    <row r="465" ht="18" customHeight="1" spans="1:4">
      <c r="A465" s="133" t="s">
        <v>610</v>
      </c>
      <c r="B465" s="253">
        <f>SUM(B466:B467)</f>
        <v>0</v>
      </c>
      <c r="C465" s="253">
        <f>SUM(C466:C467)</f>
        <v>0</v>
      </c>
      <c r="D465" s="254" t="e">
        <f t="shared" si="14"/>
        <v>#DIV/0!</v>
      </c>
    </row>
    <row r="466" ht="18" customHeight="1" spans="1:4">
      <c r="A466" s="133" t="s">
        <v>611</v>
      </c>
      <c r="B466" s="253">
        <v>0</v>
      </c>
      <c r="C466" s="253">
        <v>0</v>
      </c>
      <c r="D466" s="254" t="e">
        <f t="shared" si="14"/>
        <v>#DIV/0!</v>
      </c>
    </row>
    <row r="467" ht="18" customHeight="1" spans="1:4">
      <c r="A467" s="133" t="s">
        <v>612</v>
      </c>
      <c r="B467" s="253">
        <v>0</v>
      </c>
      <c r="C467" s="253">
        <v>0</v>
      </c>
      <c r="D467" s="254" t="e">
        <f t="shared" si="14"/>
        <v>#DIV/0!</v>
      </c>
    </row>
    <row r="468" ht="18" customHeight="1" spans="1:4">
      <c r="A468" s="257" t="s">
        <v>613</v>
      </c>
      <c r="B468" s="253">
        <f>SUM(B469)</f>
        <v>3000</v>
      </c>
      <c r="C468" s="253">
        <f>SUM(C469)</f>
        <v>3000</v>
      </c>
      <c r="D468" s="254">
        <f t="shared" si="14"/>
        <v>1</v>
      </c>
    </row>
    <row r="469" ht="18" customHeight="1" spans="1:4">
      <c r="A469" s="133" t="s">
        <v>614</v>
      </c>
      <c r="B469" s="253">
        <v>3000</v>
      </c>
      <c r="C469" s="253">
        <v>3000</v>
      </c>
      <c r="D469" s="254">
        <f t="shared" si="14"/>
        <v>1</v>
      </c>
    </row>
    <row r="470" ht="18" customHeight="1" spans="1:4">
      <c r="A470" s="133" t="s">
        <v>615</v>
      </c>
      <c r="B470" s="253">
        <v>3000</v>
      </c>
      <c r="C470" s="253">
        <v>3000</v>
      </c>
      <c r="D470" s="254">
        <f t="shared" si="14"/>
        <v>1</v>
      </c>
    </row>
    <row r="471" ht="18" customHeight="1" spans="1:4">
      <c r="A471" s="257" t="s">
        <v>616</v>
      </c>
      <c r="B471" s="258">
        <f>SUM(B472)</f>
        <v>76485</v>
      </c>
      <c r="C471" s="258">
        <f>SUM(C472)</f>
        <v>76761</v>
      </c>
      <c r="D471" s="254">
        <f t="shared" si="14"/>
        <v>0.996</v>
      </c>
    </row>
    <row r="472" ht="18" customHeight="1" spans="1:4">
      <c r="A472" s="133" t="s">
        <v>617</v>
      </c>
      <c r="B472" s="253">
        <f>SUM(B473)</f>
        <v>76485</v>
      </c>
      <c r="C472" s="253">
        <f>SUM(C473)</f>
        <v>76761</v>
      </c>
      <c r="D472" s="254">
        <f t="shared" si="14"/>
        <v>0.996</v>
      </c>
    </row>
    <row r="473" ht="18" customHeight="1" spans="1:4">
      <c r="A473" s="133" t="s">
        <v>618</v>
      </c>
      <c r="B473" s="253">
        <v>76485</v>
      </c>
      <c r="C473" s="253">
        <v>76761</v>
      </c>
      <c r="D473" s="254">
        <f t="shared" ref="D473:D494" si="15">B473/C473</f>
        <v>0.996</v>
      </c>
    </row>
    <row r="474" ht="18" customHeight="1" spans="1:4">
      <c r="A474" s="257" t="s">
        <v>619</v>
      </c>
      <c r="B474" s="258">
        <f>SUM(B475)</f>
        <v>9890</v>
      </c>
      <c r="C474" s="258">
        <f>SUM(C475)</f>
        <v>10059</v>
      </c>
      <c r="D474" s="254">
        <f t="shared" si="15"/>
        <v>0.983</v>
      </c>
    </row>
    <row r="475" ht="18" customHeight="1" spans="1:4">
      <c r="A475" s="133" t="s">
        <v>620</v>
      </c>
      <c r="B475" s="253">
        <f>SUM(B476:B477)</f>
        <v>9890</v>
      </c>
      <c r="C475" s="253">
        <f>SUM(C476:C477)</f>
        <v>10059</v>
      </c>
      <c r="D475" s="254">
        <f t="shared" si="15"/>
        <v>0.983</v>
      </c>
    </row>
    <row r="476" ht="18" customHeight="1" spans="1:4">
      <c r="A476" s="133" t="s">
        <v>621</v>
      </c>
      <c r="B476" s="253">
        <v>0</v>
      </c>
      <c r="C476" s="253">
        <v>0</v>
      </c>
      <c r="D476" s="254" t="e">
        <f t="shared" si="15"/>
        <v>#DIV/0!</v>
      </c>
    </row>
    <row r="477" ht="18" customHeight="1" spans="1:4">
      <c r="A477" s="133" t="s">
        <v>622</v>
      </c>
      <c r="B477" s="253">
        <v>9890</v>
      </c>
      <c r="C477" s="253">
        <v>10059</v>
      </c>
      <c r="D477" s="254">
        <f t="shared" si="15"/>
        <v>0.983</v>
      </c>
    </row>
    <row r="478" ht="18" customHeight="1" spans="1:4">
      <c r="A478" s="263" t="s">
        <v>130</v>
      </c>
      <c r="B478" s="264">
        <f>B474+B471+B468+B447+B441+B431+B418+B411+B408+B396+B349+B333+B324+B281+B205+B182+B171+B147+B119+B110+B5</f>
        <v>338485</v>
      </c>
      <c r="C478" s="264">
        <f>C474+C471+C468+C447+C441+C431+C418+C411+C408+C396+C349+C333+C324+C281+C205+C182+C171+C147+C119+C110+C5</f>
        <v>325258</v>
      </c>
      <c r="D478" s="254">
        <f t="shared" si="15"/>
        <v>1.041</v>
      </c>
    </row>
    <row r="479" ht="18" customHeight="1" spans="1:4">
      <c r="A479" s="265" t="s">
        <v>131</v>
      </c>
      <c r="B479" s="266">
        <v>2630</v>
      </c>
      <c r="C479" s="266">
        <v>1000</v>
      </c>
      <c r="D479" s="254">
        <f t="shared" si="15"/>
        <v>2.63</v>
      </c>
    </row>
    <row r="480" ht="18" customHeight="1" spans="1:4">
      <c r="A480" s="265" t="s">
        <v>132</v>
      </c>
      <c r="B480" s="266"/>
      <c r="C480" s="266"/>
      <c r="D480" s="254" t="e">
        <f t="shared" si="15"/>
        <v>#DIV/0!</v>
      </c>
    </row>
    <row r="481" ht="18" customHeight="1" spans="1:4">
      <c r="A481" s="267" t="s">
        <v>133</v>
      </c>
      <c r="B481" s="268"/>
      <c r="C481" s="268"/>
      <c r="D481" s="254" t="e">
        <f t="shared" si="15"/>
        <v>#DIV/0!</v>
      </c>
    </row>
    <row r="482" ht="18" customHeight="1" spans="1:4">
      <c r="A482" s="267" t="s">
        <v>623</v>
      </c>
      <c r="B482" s="268"/>
      <c r="C482" s="268"/>
      <c r="D482" s="254" t="e">
        <f t="shared" si="15"/>
        <v>#DIV/0!</v>
      </c>
    </row>
    <row r="483" ht="18" customHeight="1" spans="1:4">
      <c r="A483" s="269" t="s">
        <v>624</v>
      </c>
      <c r="B483" s="268"/>
      <c r="C483" s="268"/>
      <c r="D483" s="254" t="e">
        <f t="shared" si="15"/>
        <v>#DIV/0!</v>
      </c>
    </row>
    <row r="484" ht="18" customHeight="1" spans="1:4">
      <c r="A484" s="269" t="s">
        <v>625</v>
      </c>
      <c r="B484" s="268"/>
      <c r="C484" s="268"/>
      <c r="D484" s="254" t="e">
        <f t="shared" si="15"/>
        <v>#DIV/0!</v>
      </c>
    </row>
    <row r="485" ht="18" customHeight="1" spans="1:4">
      <c r="A485" s="267" t="s">
        <v>137</v>
      </c>
      <c r="B485" s="268">
        <v>5120</v>
      </c>
      <c r="C485" s="268">
        <v>5648</v>
      </c>
      <c r="D485" s="254">
        <f t="shared" si="15"/>
        <v>0.907</v>
      </c>
    </row>
    <row r="486" ht="18" customHeight="1" spans="1:4">
      <c r="A486" s="270" t="s">
        <v>138</v>
      </c>
      <c r="B486" s="271"/>
      <c r="C486" s="271"/>
      <c r="D486" s="254" t="e">
        <f t="shared" si="15"/>
        <v>#DIV/0!</v>
      </c>
    </row>
    <row r="487" ht="18" customHeight="1" spans="1:4">
      <c r="A487" s="269" t="s">
        <v>139</v>
      </c>
      <c r="B487" s="268"/>
      <c r="C487" s="268"/>
      <c r="D487" s="254" t="e">
        <f t="shared" si="15"/>
        <v>#DIV/0!</v>
      </c>
    </row>
    <row r="488" ht="18" customHeight="1" spans="1:4">
      <c r="A488" s="267" t="s">
        <v>140</v>
      </c>
      <c r="B488" s="268"/>
      <c r="C488" s="268"/>
      <c r="D488" s="254" t="e">
        <f t="shared" si="15"/>
        <v>#DIV/0!</v>
      </c>
    </row>
    <row r="489" ht="18" customHeight="1" spans="1:4">
      <c r="A489" s="272" t="s">
        <v>141</v>
      </c>
      <c r="B489" s="268"/>
      <c r="C489" s="268"/>
      <c r="D489" s="254" t="e">
        <f t="shared" si="15"/>
        <v>#DIV/0!</v>
      </c>
    </row>
    <row r="490" ht="18" customHeight="1" spans="1:4">
      <c r="A490" s="272" t="s">
        <v>142</v>
      </c>
      <c r="B490" s="268"/>
      <c r="C490" s="268"/>
      <c r="D490" s="254" t="e">
        <f t="shared" si="15"/>
        <v>#DIV/0!</v>
      </c>
    </row>
    <row r="491" ht="18" customHeight="1" spans="1:4">
      <c r="A491" s="272" t="s">
        <v>143</v>
      </c>
      <c r="B491" s="268"/>
      <c r="C491" s="268"/>
      <c r="D491" s="254" t="e">
        <f t="shared" si="15"/>
        <v>#DIV/0!</v>
      </c>
    </row>
    <row r="492" ht="18" customHeight="1" spans="1:4">
      <c r="A492" s="272" t="s">
        <v>144</v>
      </c>
      <c r="B492" s="268"/>
      <c r="C492" s="268"/>
      <c r="D492" s="254" t="e">
        <f t="shared" si="15"/>
        <v>#DIV/0!</v>
      </c>
    </row>
    <row r="493" ht="18" customHeight="1" spans="1:4">
      <c r="A493" s="273" t="s">
        <v>145</v>
      </c>
      <c r="B493" s="274"/>
      <c r="C493" s="274"/>
      <c r="D493" s="254" t="e">
        <f t="shared" si="15"/>
        <v>#DIV/0!</v>
      </c>
    </row>
    <row r="494" ht="18" customHeight="1" spans="1:4">
      <c r="A494" s="263" t="s">
        <v>146</v>
      </c>
      <c r="B494" s="264">
        <f>B478+B479+B485</f>
        <v>346235</v>
      </c>
      <c r="C494" s="264">
        <f>C478+C479+C485</f>
        <v>331906</v>
      </c>
      <c r="D494" s="254">
        <f t="shared" si="15"/>
        <v>1.043</v>
      </c>
    </row>
    <row r="496" ht="74" customHeight="1" spans="1:4">
      <c r="A496" s="178" t="s">
        <v>626</v>
      </c>
      <c r="B496" s="275"/>
      <c r="C496" s="275"/>
      <c r="D496" s="178"/>
    </row>
  </sheetData>
  <mergeCells count="2">
    <mergeCell ref="A2:D2"/>
    <mergeCell ref="A496:D496"/>
  </mergeCells>
  <printOptions horizontalCentered="1"/>
  <pageMargins left="0.393055555555556" right="0.393055555555556" top="0.590277777777778" bottom="0.393055555555556" header="0.313888888888889" footer="0.313888888888889"/>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0"/>
    <pageSetUpPr fitToPage="1"/>
  </sheetPr>
  <dimension ref="A1:D25"/>
  <sheetViews>
    <sheetView workbookViewId="0">
      <selection activeCell="F15" sqref="F15"/>
    </sheetView>
  </sheetViews>
  <sheetFormatPr defaultColWidth="9" defaultRowHeight="11.25" outlineLevelCol="3"/>
  <cols>
    <col min="1" max="1" width="37.625" style="232" customWidth="1"/>
    <col min="2" max="2" width="12" style="232" customWidth="1"/>
    <col min="3" max="3" width="12.75" style="233" customWidth="1"/>
    <col min="4" max="4" width="15.5" style="232" customWidth="1"/>
    <col min="5" max="234" width="9" style="232"/>
    <col min="235" max="235" width="20.125" style="232" customWidth="1"/>
    <col min="236" max="236" width="9.625" style="232" customWidth="1"/>
    <col min="237" max="237" width="8.625" style="232" customWidth="1"/>
    <col min="238" max="238" width="8.875" style="232" customWidth="1"/>
    <col min="239" max="241" width="7.625" style="232" customWidth="1"/>
    <col min="242" max="242" width="8.125" style="232" customWidth="1"/>
    <col min="243" max="243" width="7.625" style="232" customWidth="1"/>
    <col min="244" max="244" width="9" style="232" customWidth="1"/>
    <col min="245" max="490" width="9" style="232"/>
    <col min="491" max="491" width="20.125" style="232" customWidth="1"/>
    <col min="492" max="492" width="9.625" style="232" customWidth="1"/>
    <col min="493" max="493" width="8.625" style="232" customWidth="1"/>
    <col min="494" max="494" width="8.875" style="232" customWidth="1"/>
    <col min="495" max="497" width="7.625" style="232" customWidth="1"/>
    <col min="498" max="498" width="8.125" style="232" customWidth="1"/>
    <col min="499" max="499" width="7.625" style="232" customWidth="1"/>
    <col min="500" max="500" width="9" style="232" customWidth="1"/>
    <col min="501" max="746" width="9" style="232"/>
    <col min="747" max="747" width="20.125" style="232" customWidth="1"/>
    <col min="748" max="748" width="9.625" style="232" customWidth="1"/>
    <col min="749" max="749" width="8.625" style="232" customWidth="1"/>
    <col min="750" max="750" width="8.875" style="232" customWidth="1"/>
    <col min="751" max="753" width="7.625" style="232" customWidth="1"/>
    <col min="754" max="754" width="8.125" style="232" customWidth="1"/>
    <col min="755" max="755" width="7.625" style="232" customWidth="1"/>
    <col min="756" max="756" width="9" style="232" customWidth="1"/>
    <col min="757" max="1002" width="9" style="232"/>
    <col min="1003" max="1003" width="20.125" style="232" customWidth="1"/>
    <col min="1004" max="1004" width="9.625" style="232" customWidth="1"/>
    <col min="1005" max="1005" width="8.625" style="232" customWidth="1"/>
    <col min="1006" max="1006" width="8.875" style="232" customWidth="1"/>
    <col min="1007" max="1009" width="7.625" style="232" customWidth="1"/>
    <col min="1010" max="1010" width="8.125" style="232" customWidth="1"/>
    <col min="1011" max="1011" width="7.625" style="232" customWidth="1"/>
    <col min="1012" max="1012" width="9" style="232" customWidth="1"/>
    <col min="1013" max="1258" width="9" style="232"/>
    <col min="1259" max="1259" width="20.125" style="232" customWidth="1"/>
    <col min="1260" max="1260" width="9.625" style="232" customWidth="1"/>
    <col min="1261" max="1261" width="8.625" style="232" customWidth="1"/>
    <col min="1262" max="1262" width="8.875" style="232" customWidth="1"/>
    <col min="1263" max="1265" width="7.625" style="232" customWidth="1"/>
    <col min="1266" max="1266" width="8.125" style="232" customWidth="1"/>
    <col min="1267" max="1267" width="7.625" style="232" customWidth="1"/>
    <col min="1268" max="1268" width="9" style="232" customWidth="1"/>
    <col min="1269" max="1514" width="9" style="232"/>
    <col min="1515" max="1515" width="20.125" style="232" customWidth="1"/>
    <col min="1516" max="1516" width="9.625" style="232" customWidth="1"/>
    <col min="1517" max="1517" width="8.625" style="232" customWidth="1"/>
    <col min="1518" max="1518" width="8.875" style="232" customWidth="1"/>
    <col min="1519" max="1521" width="7.625" style="232" customWidth="1"/>
    <col min="1522" max="1522" width="8.125" style="232" customWidth="1"/>
    <col min="1523" max="1523" width="7.625" style="232" customWidth="1"/>
    <col min="1524" max="1524" width="9" style="232" customWidth="1"/>
    <col min="1525" max="1770" width="9" style="232"/>
    <col min="1771" max="1771" width="20.125" style="232" customWidth="1"/>
    <col min="1772" max="1772" width="9.625" style="232" customWidth="1"/>
    <col min="1773" max="1773" width="8.625" style="232" customWidth="1"/>
    <col min="1774" max="1774" width="8.875" style="232" customWidth="1"/>
    <col min="1775" max="1777" width="7.625" style="232" customWidth="1"/>
    <col min="1778" max="1778" width="8.125" style="232" customWidth="1"/>
    <col min="1779" max="1779" width="7.625" style="232" customWidth="1"/>
    <col min="1780" max="1780" width="9" style="232" customWidth="1"/>
    <col min="1781" max="2026" width="9" style="232"/>
    <col min="2027" max="2027" width="20.125" style="232" customWidth="1"/>
    <col min="2028" max="2028" width="9.625" style="232" customWidth="1"/>
    <col min="2029" max="2029" width="8.625" style="232" customWidth="1"/>
    <col min="2030" max="2030" width="8.875" style="232" customWidth="1"/>
    <col min="2031" max="2033" width="7.625" style="232" customWidth="1"/>
    <col min="2034" max="2034" width="8.125" style="232" customWidth="1"/>
    <col min="2035" max="2035" width="7.625" style="232" customWidth="1"/>
    <col min="2036" max="2036" width="9" style="232" customWidth="1"/>
    <col min="2037" max="2282" width="9" style="232"/>
    <col min="2283" max="2283" width="20.125" style="232" customWidth="1"/>
    <col min="2284" max="2284" width="9.625" style="232" customWidth="1"/>
    <col min="2285" max="2285" width="8.625" style="232" customWidth="1"/>
    <col min="2286" max="2286" width="8.875" style="232" customWidth="1"/>
    <col min="2287" max="2289" width="7.625" style="232" customWidth="1"/>
    <col min="2290" max="2290" width="8.125" style="232" customWidth="1"/>
    <col min="2291" max="2291" width="7.625" style="232" customWidth="1"/>
    <col min="2292" max="2292" width="9" style="232" customWidth="1"/>
    <col min="2293" max="2538" width="9" style="232"/>
    <col min="2539" max="2539" width="20.125" style="232" customWidth="1"/>
    <col min="2540" max="2540" width="9.625" style="232" customWidth="1"/>
    <col min="2541" max="2541" width="8.625" style="232" customWidth="1"/>
    <col min="2542" max="2542" width="8.875" style="232" customWidth="1"/>
    <col min="2543" max="2545" width="7.625" style="232" customWidth="1"/>
    <col min="2546" max="2546" width="8.125" style="232" customWidth="1"/>
    <col min="2547" max="2547" width="7.625" style="232" customWidth="1"/>
    <col min="2548" max="2548" width="9" style="232" customWidth="1"/>
    <col min="2549" max="2794" width="9" style="232"/>
    <col min="2795" max="2795" width="20.125" style="232" customWidth="1"/>
    <col min="2796" max="2796" width="9.625" style="232" customWidth="1"/>
    <col min="2797" max="2797" width="8.625" style="232" customWidth="1"/>
    <col min="2798" max="2798" width="8.875" style="232" customWidth="1"/>
    <col min="2799" max="2801" width="7.625" style="232" customWidth="1"/>
    <col min="2802" max="2802" width="8.125" style="232" customWidth="1"/>
    <col min="2803" max="2803" width="7.625" style="232" customWidth="1"/>
    <col min="2804" max="2804" width="9" style="232" customWidth="1"/>
    <col min="2805" max="3050" width="9" style="232"/>
    <col min="3051" max="3051" width="20.125" style="232" customWidth="1"/>
    <col min="3052" max="3052" width="9.625" style="232" customWidth="1"/>
    <col min="3053" max="3053" width="8.625" style="232" customWidth="1"/>
    <col min="3054" max="3054" width="8.875" style="232" customWidth="1"/>
    <col min="3055" max="3057" width="7.625" style="232" customWidth="1"/>
    <col min="3058" max="3058" width="8.125" style="232" customWidth="1"/>
    <col min="3059" max="3059" width="7.625" style="232" customWidth="1"/>
    <col min="3060" max="3060" width="9" style="232" customWidth="1"/>
    <col min="3061" max="3306" width="9" style="232"/>
    <col min="3307" max="3307" width="20.125" style="232" customWidth="1"/>
    <col min="3308" max="3308" width="9.625" style="232" customWidth="1"/>
    <col min="3309" max="3309" width="8.625" style="232" customWidth="1"/>
    <col min="3310" max="3310" width="8.875" style="232" customWidth="1"/>
    <col min="3311" max="3313" width="7.625" style="232" customWidth="1"/>
    <col min="3314" max="3314" width="8.125" style="232" customWidth="1"/>
    <col min="3315" max="3315" width="7.625" style="232" customWidth="1"/>
    <col min="3316" max="3316" width="9" style="232" customWidth="1"/>
    <col min="3317" max="3562" width="9" style="232"/>
    <col min="3563" max="3563" width="20.125" style="232" customWidth="1"/>
    <col min="3564" max="3564" width="9.625" style="232" customWidth="1"/>
    <col min="3565" max="3565" width="8.625" style="232" customWidth="1"/>
    <col min="3566" max="3566" width="8.875" style="232" customWidth="1"/>
    <col min="3567" max="3569" width="7.625" style="232" customWidth="1"/>
    <col min="3570" max="3570" width="8.125" style="232" customWidth="1"/>
    <col min="3571" max="3571" width="7.625" style="232" customWidth="1"/>
    <col min="3572" max="3572" width="9" style="232" customWidth="1"/>
    <col min="3573" max="3818" width="9" style="232"/>
    <col min="3819" max="3819" width="20.125" style="232" customWidth="1"/>
    <col min="3820" max="3820" width="9.625" style="232" customWidth="1"/>
    <col min="3821" max="3821" width="8.625" style="232" customWidth="1"/>
    <col min="3822" max="3822" width="8.875" style="232" customWidth="1"/>
    <col min="3823" max="3825" width="7.625" style="232" customWidth="1"/>
    <col min="3826" max="3826" width="8.125" style="232" customWidth="1"/>
    <col min="3827" max="3827" width="7.625" style="232" customWidth="1"/>
    <col min="3828" max="3828" width="9" style="232" customWidth="1"/>
    <col min="3829" max="4074" width="9" style="232"/>
    <col min="4075" max="4075" width="20.125" style="232" customWidth="1"/>
    <col min="4076" max="4076" width="9.625" style="232" customWidth="1"/>
    <col min="4077" max="4077" width="8.625" style="232" customWidth="1"/>
    <col min="4078" max="4078" width="8.875" style="232" customWidth="1"/>
    <col min="4079" max="4081" width="7.625" style="232" customWidth="1"/>
    <col min="4082" max="4082" width="8.125" style="232" customWidth="1"/>
    <col min="4083" max="4083" width="7.625" style="232" customWidth="1"/>
    <col min="4084" max="4084" width="9" style="232" customWidth="1"/>
    <col min="4085" max="4330" width="9" style="232"/>
    <col min="4331" max="4331" width="20.125" style="232" customWidth="1"/>
    <col min="4332" max="4332" width="9.625" style="232" customWidth="1"/>
    <col min="4333" max="4333" width="8.625" style="232" customWidth="1"/>
    <col min="4334" max="4334" width="8.875" style="232" customWidth="1"/>
    <col min="4335" max="4337" width="7.625" style="232" customWidth="1"/>
    <col min="4338" max="4338" width="8.125" style="232" customWidth="1"/>
    <col min="4339" max="4339" width="7.625" style="232" customWidth="1"/>
    <col min="4340" max="4340" width="9" style="232" customWidth="1"/>
    <col min="4341" max="4586" width="9" style="232"/>
    <col min="4587" max="4587" width="20.125" style="232" customWidth="1"/>
    <col min="4588" max="4588" width="9.625" style="232" customWidth="1"/>
    <col min="4589" max="4589" width="8.625" style="232" customWidth="1"/>
    <col min="4590" max="4590" width="8.875" style="232" customWidth="1"/>
    <col min="4591" max="4593" width="7.625" style="232" customWidth="1"/>
    <col min="4594" max="4594" width="8.125" style="232" customWidth="1"/>
    <col min="4595" max="4595" width="7.625" style="232" customWidth="1"/>
    <col min="4596" max="4596" width="9" style="232" customWidth="1"/>
    <col min="4597" max="4842" width="9" style="232"/>
    <col min="4843" max="4843" width="20.125" style="232" customWidth="1"/>
    <col min="4844" max="4844" width="9.625" style="232" customWidth="1"/>
    <col min="4845" max="4845" width="8.625" style="232" customWidth="1"/>
    <col min="4846" max="4846" width="8.875" style="232" customWidth="1"/>
    <col min="4847" max="4849" width="7.625" style="232" customWidth="1"/>
    <col min="4850" max="4850" width="8.125" style="232" customWidth="1"/>
    <col min="4851" max="4851" width="7.625" style="232" customWidth="1"/>
    <col min="4852" max="4852" width="9" style="232" customWidth="1"/>
    <col min="4853" max="5098" width="9" style="232"/>
    <col min="5099" max="5099" width="20.125" style="232" customWidth="1"/>
    <col min="5100" max="5100" width="9.625" style="232" customWidth="1"/>
    <col min="5101" max="5101" width="8.625" style="232" customWidth="1"/>
    <col min="5102" max="5102" width="8.875" style="232" customWidth="1"/>
    <col min="5103" max="5105" width="7.625" style="232" customWidth="1"/>
    <col min="5106" max="5106" width="8.125" style="232" customWidth="1"/>
    <col min="5107" max="5107" width="7.625" style="232" customWidth="1"/>
    <col min="5108" max="5108" width="9" style="232" customWidth="1"/>
    <col min="5109" max="5354" width="9" style="232"/>
    <col min="5355" max="5355" width="20.125" style="232" customWidth="1"/>
    <col min="5356" max="5356" width="9.625" style="232" customWidth="1"/>
    <col min="5357" max="5357" width="8.625" style="232" customWidth="1"/>
    <col min="5358" max="5358" width="8.875" style="232" customWidth="1"/>
    <col min="5359" max="5361" width="7.625" style="232" customWidth="1"/>
    <col min="5362" max="5362" width="8.125" style="232" customWidth="1"/>
    <col min="5363" max="5363" width="7.625" style="232" customWidth="1"/>
    <col min="5364" max="5364" width="9" style="232" customWidth="1"/>
    <col min="5365" max="5610" width="9" style="232"/>
    <col min="5611" max="5611" width="20.125" style="232" customWidth="1"/>
    <col min="5612" max="5612" width="9.625" style="232" customWidth="1"/>
    <col min="5613" max="5613" width="8.625" style="232" customWidth="1"/>
    <col min="5614" max="5614" width="8.875" style="232" customWidth="1"/>
    <col min="5615" max="5617" width="7.625" style="232" customWidth="1"/>
    <col min="5618" max="5618" width="8.125" style="232" customWidth="1"/>
    <col min="5619" max="5619" width="7.625" style="232" customWidth="1"/>
    <col min="5620" max="5620" width="9" style="232" customWidth="1"/>
    <col min="5621" max="5866" width="9" style="232"/>
    <col min="5867" max="5867" width="20.125" style="232" customWidth="1"/>
    <col min="5868" max="5868" width="9.625" style="232" customWidth="1"/>
    <col min="5869" max="5869" width="8.625" style="232" customWidth="1"/>
    <col min="5870" max="5870" width="8.875" style="232" customWidth="1"/>
    <col min="5871" max="5873" width="7.625" style="232" customWidth="1"/>
    <col min="5874" max="5874" width="8.125" style="232" customWidth="1"/>
    <col min="5875" max="5875" width="7.625" style="232" customWidth="1"/>
    <col min="5876" max="5876" width="9" style="232" customWidth="1"/>
    <col min="5877" max="6122" width="9" style="232"/>
    <col min="6123" max="6123" width="20.125" style="232" customWidth="1"/>
    <col min="6124" max="6124" width="9.625" style="232" customWidth="1"/>
    <col min="6125" max="6125" width="8.625" style="232" customWidth="1"/>
    <col min="6126" max="6126" width="8.875" style="232" customWidth="1"/>
    <col min="6127" max="6129" width="7.625" style="232" customWidth="1"/>
    <col min="6130" max="6130" width="8.125" style="232" customWidth="1"/>
    <col min="6131" max="6131" width="7.625" style="232" customWidth="1"/>
    <col min="6132" max="6132" width="9" style="232" customWidth="1"/>
    <col min="6133" max="6378" width="9" style="232"/>
    <col min="6379" max="6379" width="20.125" style="232" customWidth="1"/>
    <col min="6380" max="6380" width="9.625" style="232" customWidth="1"/>
    <col min="6381" max="6381" width="8.625" style="232" customWidth="1"/>
    <col min="6382" max="6382" width="8.875" style="232" customWidth="1"/>
    <col min="6383" max="6385" width="7.625" style="232" customWidth="1"/>
    <col min="6386" max="6386" width="8.125" style="232" customWidth="1"/>
    <col min="6387" max="6387" width="7.625" style="232" customWidth="1"/>
    <col min="6388" max="6388" width="9" style="232" customWidth="1"/>
    <col min="6389" max="6634" width="9" style="232"/>
    <col min="6635" max="6635" width="20.125" style="232" customWidth="1"/>
    <col min="6636" max="6636" width="9.625" style="232" customWidth="1"/>
    <col min="6637" max="6637" width="8.625" style="232" customWidth="1"/>
    <col min="6638" max="6638" width="8.875" style="232" customWidth="1"/>
    <col min="6639" max="6641" width="7.625" style="232" customWidth="1"/>
    <col min="6642" max="6642" width="8.125" style="232" customWidth="1"/>
    <col min="6643" max="6643" width="7.625" style="232" customWidth="1"/>
    <col min="6644" max="6644" width="9" style="232" customWidth="1"/>
    <col min="6645" max="6890" width="9" style="232"/>
    <col min="6891" max="6891" width="20.125" style="232" customWidth="1"/>
    <col min="6892" max="6892" width="9.625" style="232" customWidth="1"/>
    <col min="6893" max="6893" width="8.625" style="232" customWidth="1"/>
    <col min="6894" max="6894" width="8.875" style="232" customWidth="1"/>
    <col min="6895" max="6897" width="7.625" style="232" customWidth="1"/>
    <col min="6898" max="6898" width="8.125" style="232" customWidth="1"/>
    <col min="6899" max="6899" width="7.625" style="232" customWidth="1"/>
    <col min="6900" max="6900" width="9" style="232" customWidth="1"/>
    <col min="6901" max="7146" width="9" style="232"/>
    <col min="7147" max="7147" width="20.125" style="232" customWidth="1"/>
    <col min="7148" max="7148" width="9.625" style="232" customWidth="1"/>
    <col min="7149" max="7149" width="8.625" style="232" customWidth="1"/>
    <col min="7150" max="7150" width="8.875" style="232" customWidth="1"/>
    <col min="7151" max="7153" width="7.625" style="232" customWidth="1"/>
    <col min="7154" max="7154" width="8.125" style="232" customWidth="1"/>
    <col min="7155" max="7155" width="7.625" style="232" customWidth="1"/>
    <col min="7156" max="7156" width="9" style="232" customWidth="1"/>
    <col min="7157" max="7402" width="9" style="232"/>
    <col min="7403" max="7403" width="20.125" style="232" customWidth="1"/>
    <col min="7404" max="7404" width="9.625" style="232" customWidth="1"/>
    <col min="7405" max="7405" width="8.625" style="232" customWidth="1"/>
    <col min="7406" max="7406" width="8.875" style="232" customWidth="1"/>
    <col min="7407" max="7409" width="7.625" style="232" customWidth="1"/>
    <col min="7410" max="7410" width="8.125" style="232" customWidth="1"/>
    <col min="7411" max="7411" width="7.625" style="232" customWidth="1"/>
    <col min="7412" max="7412" width="9" style="232" customWidth="1"/>
    <col min="7413" max="7658" width="9" style="232"/>
    <col min="7659" max="7659" width="20.125" style="232" customWidth="1"/>
    <col min="7660" max="7660" width="9.625" style="232" customWidth="1"/>
    <col min="7661" max="7661" width="8.625" style="232" customWidth="1"/>
    <col min="7662" max="7662" width="8.875" style="232" customWidth="1"/>
    <col min="7663" max="7665" width="7.625" style="232" customWidth="1"/>
    <col min="7666" max="7666" width="8.125" style="232" customWidth="1"/>
    <col min="7667" max="7667" width="7.625" style="232" customWidth="1"/>
    <col min="7668" max="7668" width="9" style="232" customWidth="1"/>
    <col min="7669" max="7914" width="9" style="232"/>
    <col min="7915" max="7915" width="20.125" style="232" customWidth="1"/>
    <col min="7916" max="7916" width="9.625" style="232" customWidth="1"/>
    <col min="7917" max="7917" width="8.625" style="232" customWidth="1"/>
    <col min="7918" max="7918" width="8.875" style="232" customWidth="1"/>
    <col min="7919" max="7921" width="7.625" style="232" customWidth="1"/>
    <col min="7922" max="7922" width="8.125" style="232" customWidth="1"/>
    <col min="7923" max="7923" width="7.625" style="232" customWidth="1"/>
    <col min="7924" max="7924" width="9" style="232" customWidth="1"/>
    <col min="7925" max="8170" width="9" style="232"/>
    <col min="8171" max="8171" width="20.125" style="232" customWidth="1"/>
    <col min="8172" max="8172" width="9.625" style="232" customWidth="1"/>
    <col min="8173" max="8173" width="8.625" style="232" customWidth="1"/>
    <col min="8174" max="8174" width="8.875" style="232" customWidth="1"/>
    <col min="8175" max="8177" width="7.625" style="232" customWidth="1"/>
    <col min="8178" max="8178" width="8.125" style="232" customWidth="1"/>
    <col min="8179" max="8179" width="7.625" style="232" customWidth="1"/>
    <col min="8180" max="8180" width="9" style="232" customWidth="1"/>
    <col min="8181" max="8426" width="9" style="232"/>
    <col min="8427" max="8427" width="20.125" style="232" customWidth="1"/>
    <col min="8428" max="8428" width="9.625" style="232" customWidth="1"/>
    <col min="8429" max="8429" width="8.625" style="232" customWidth="1"/>
    <col min="8430" max="8430" width="8.875" style="232" customWidth="1"/>
    <col min="8431" max="8433" width="7.625" style="232" customWidth="1"/>
    <col min="8434" max="8434" width="8.125" style="232" customWidth="1"/>
    <col min="8435" max="8435" width="7.625" style="232" customWidth="1"/>
    <col min="8436" max="8436" width="9" style="232" customWidth="1"/>
    <col min="8437" max="8682" width="9" style="232"/>
    <col min="8683" max="8683" width="20.125" style="232" customWidth="1"/>
    <col min="8684" max="8684" width="9.625" style="232" customWidth="1"/>
    <col min="8685" max="8685" width="8.625" style="232" customWidth="1"/>
    <col min="8686" max="8686" width="8.875" style="232" customWidth="1"/>
    <col min="8687" max="8689" width="7.625" style="232" customWidth="1"/>
    <col min="8690" max="8690" width="8.125" style="232" customWidth="1"/>
    <col min="8691" max="8691" width="7.625" style="232" customWidth="1"/>
    <col min="8692" max="8692" width="9" style="232" customWidth="1"/>
    <col min="8693" max="8938" width="9" style="232"/>
    <col min="8939" max="8939" width="20.125" style="232" customWidth="1"/>
    <col min="8940" max="8940" width="9.625" style="232" customWidth="1"/>
    <col min="8941" max="8941" width="8.625" style="232" customWidth="1"/>
    <col min="8942" max="8942" width="8.875" style="232" customWidth="1"/>
    <col min="8943" max="8945" width="7.625" style="232" customWidth="1"/>
    <col min="8946" max="8946" width="8.125" style="232" customWidth="1"/>
    <col min="8947" max="8947" width="7.625" style="232" customWidth="1"/>
    <col min="8948" max="8948" width="9" style="232" customWidth="1"/>
    <col min="8949" max="9194" width="9" style="232"/>
    <col min="9195" max="9195" width="20.125" style="232" customWidth="1"/>
    <col min="9196" max="9196" width="9.625" style="232" customWidth="1"/>
    <col min="9197" max="9197" width="8.625" style="232" customWidth="1"/>
    <col min="9198" max="9198" width="8.875" style="232" customWidth="1"/>
    <col min="9199" max="9201" width="7.625" style="232" customWidth="1"/>
    <col min="9202" max="9202" width="8.125" style="232" customWidth="1"/>
    <col min="9203" max="9203" width="7.625" style="232" customWidth="1"/>
    <col min="9204" max="9204" width="9" style="232" customWidth="1"/>
    <col min="9205" max="9450" width="9" style="232"/>
    <col min="9451" max="9451" width="20.125" style="232" customWidth="1"/>
    <col min="9452" max="9452" width="9.625" style="232" customWidth="1"/>
    <col min="9453" max="9453" width="8.625" style="232" customWidth="1"/>
    <col min="9454" max="9454" width="8.875" style="232" customWidth="1"/>
    <col min="9455" max="9457" width="7.625" style="232" customWidth="1"/>
    <col min="9458" max="9458" width="8.125" style="232" customWidth="1"/>
    <col min="9459" max="9459" width="7.625" style="232" customWidth="1"/>
    <col min="9460" max="9460" width="9" style="232" customWidth="1"/>
    <col min="9461" max="9706" width="9" style="232"/>
    <col min="9707" max="9707" width="20.125" style="232" customWidth="1"/>
    <col min="9708" max="9708" width="9.625" style="232" customWidth="1"/>
    <col min="9709" max="9709" width="8.625" style="232" customWidth="1"/>
    <col min="9710" max="9710" width="8.875" style="232" customWidth="1"/>
    <col min="9711" max="9713" width="7.625" style="232" customWidth="1"/>
    <col min="9714" max="9714" width="8.125" style="232" customWidth="1"/>
    <col min="9715" max="9715" width="7.625" style="232" customWidth="1"/>
    <col min="9716" max="9716" width="9" style="232" customWidth="1"/>
    <col min="9717" max="9962" width="9" style="232"/>
    <col min="9963" max="9963" width="20.125" style="232" customWidth="1"/>
    <col min="9964" max="9964" width="9.625" style="232" customWidth="1"/>
    <col min="9965" max="9965" width="8.625" style="232" customWidth="1"/>
    <col min="9966" max="9966" width="8.875" style="232" customWidth="1"/>
    <col min="9967" max="9969" width="7.625" style="232" customWidth="1"/>
    <col min="9970" max="9970" width="8.125" style="232" customWidth="1"/>
    <col min="9971" max="9971" width="7.625" style="232" customWidth="1"/>
    <col min="9972" max="9972" width="9" style="232" customWidth="1"/>
    <col min="9973" max="10218" width="9" style="232"/>
    <col min="10219" max="10219" width="20.125" style="232" customWidth="1"/>
    <col min="10220" max="10220" width="9.625" style="232" customWidth="1"/>
    <col min="10221" max="10221" width="8.625" style="232" customWidth="1"/>
    <col min="10222" max="10222" width="8.875" style="232" customWidth="1"/>
    <col min="10223" max="10225" width="7.625" style="232" customWidth="1"/>
    <col min="10226" max="10226" width="8.125" style="232" customWidth="1"/>
    <col min="10227" max="10227" width="7.625" style="232" customWidth="1"/>
    <col min="10228" max="10228" width="9" style="232" customWidth="1"/>
    <col min="10229" max="10474" width="9" style="232"/>
    <col min="10475" max="10475" width="20.125" style="232" customWidth="1"/>
    <col min="10476" max="10476" width="9.625" style="232" customWidth="1"/>
    <col min="10477" max="10477" width="8.625" style="232" customWidth="1"/>
    <col min="10478" max="10478" width="8.875" style="232" customWidth="1"/>
    <col min="10479" max="10481" width="7.625" style="232" customWidth="1"/>
    <col min="10482" max="10482" width="8.125" style="232" customWidth="1"/>
    <col min="10483" max="10483" width="7.625" style="232" customWidth="1"/>
    <col min="10484" max="10484" width="9" style="232" customWidth="1"/>
    <col min="10485" max="10730" width="9" style="232"/>
    <col min="10731" max="10731" width="20.125" style="232" customWidth="1"/>
    <col min="10732" max="10732" width="9.625" style="232" customWidth="1"/>
    <col min="10733" max="10733" width="8.625" style="232" customWidth="1"/>
    <col min="10734" max="10734" width="8.875" style="232" customWidth="1"/>
    <col min="10735" max="10737" width="7.625" style="232" customWidth="1"/>
    <col min="10738" max="10738" width="8.125" style="232" customWidth="1"/>
    <col min="10739" max="10739" width="7.625" style="232" customWidth="1"/>
    <col min="10740" max="10740" width="9" style="232" customWidth="1"/>
    <col min="10741" max="10986" width="9" style="232"/>
    <col min="10987" max="10987" width="20.125" style="232" customWidth="1"/>
    <col min="10988" max="10988" width="9.625" style="232" customWidth="1"/>
    <col min="10989" max="10989" width="8.625" style="232" customWidth="1"/>
    <col min="10990" max="10990" width="8.875" style="232" customWidth="1"/>
    <col min="10991" max="10993" width="7.625" style="232" customWidth="1"/>
    <col min="10994" max="10994" width="8.125" style="232" customWidth="1"/>
    <col min="10995" max="10995" width="7.625" style="232" customWidth="1"/>
    <col min="10996" max="10996" width="9" style="232" customWidth="1"/>
    <col min="10997" max="11242" width="9" style="232"/>
    <col min="11243" max="11243" width="20.125" style="232" customWidth="1"/>
    <col min="11244" max="11244" width="9.625" style="232" customWidth="1"/>
    <col min="11245" max="11245" width="8.625" style="232" customWidth="1"/>
    <col min="11246" max="11246" width="8.875" style="232" customWidth="1"/>
    <col min="11247" max="11249" width="7.625" style="232" customWidth="1"/>
    <col min="11250" max="11250" width="8.125" style="232" customWidth="1"/>
    <col min="11251" max="11251" width="7.625" style="232" customWidth="1"/>
    <col min="11252" max="11252" width="9" style="232" customWidth="1"/>
    <col min="11253" max="11498" width="9" style="232"/>
    <col min="11499" max="11499" width="20.125" style="232" customWidth="1"/>
    <col min="11500" max="11500" width="9.625" style="232" customWidth="1"/>
    <col min="11501" max="11501" width="8.625" style="232" customWidth="1"/>
    <col min="11502" max="11502" width="8.875" style="232" customWidth="1"/>
    <col min="11503" max="11505" width="7.625" style="232" customWidth="1"/>
    <col min="11506" max="11506" width="8.125" style="232" customWidth="1"/>
    <col min="11507" max="11507" width="7.625" style="232" customWidth="1"/>
    <col min="11508" max="11508" width="9" style="232" customWidth="1"/>
    <col min="11509" max="11754" width="9" style="232"/>
    <col min="11755" max="11755" width="20.125" style="232" customWidth="1"/>
    <col min="11756" max="11756" width="9.625" style="232" customWidth="1"/>
    <col min="11757" max="11757" width="8.625" style="232" customWidth="1"/>
    <col min="11758" max="11758" width="8.875" style="232" customWidth="1"/>
    <col min="11759" max="11761" width="7.625" style="232" customWidth="1"/>
    <col min="11762" max="11762" width="8.125" style="232" customWidth="1"/>
    <col min="11763" max="11763" width="7.625" style="232" customWidth="1"/>
    <col min="11764" max="11764" width="9" style="232" customWidth="1"/>
    <col min="11765" max="12010" width="9" style="232"/>
    <col min="12011" max="12011" width="20.125" style="232" customWidth="1"/>
    <col min="12012" max="12012" width="9.625" style="232" customWidth="1"/>
    <col min="12013" max="12013" width="8.625" style="232" customWidth="1"/>
    <col min="12014" max="12014" width="8.875" style="232" customWidth="1"/>
    <col min="12015" max="12017" width="7.625" style="232" customWidth="1"/>
    <col min="12018" max="12018" width="8.125" style="232" customWidth="1"/>
    <col min="12019" max="12019" width="7.625" style="232" customWidth="1"/>
    <col min="12020" max="12020" width="9" style="232" customWidth="1"/>
    <col min="12021" max="12266" width="9" style="232"/>
    <col min="12267" max="12267" width="20.125" style="232" customWidth="1"/>
    <col min="12268" max="12268" width="9.625" style="232" customWidth="1"/>
    <col min="12269" max="12269" width="8.625" style="232" customWidth="1"/>
    <col min="12270" max="12270" width="8.875" style="232" customWidth="1"/>
    <col min="12271" max="12273" width="7.625" style="232" customWidth="1"/>
    <col min="12274" max="12274" width="8.125" style="232" customWidth="1"/>
    <col min="12275" max="12275" width="7.625" style="232" customWidth="1"/>
    <col min="12276" max="12276" width="9" style="232" customWidth="1"/>
    <col min="12277" max="12522" width="9" style="232"/>
    <col min="12523" max="12523" width="20.125" style="232" customWidth="1"/>
    <col min="12524" max="12524" width="9.625" style="232" customWidth="1"/>
    <col min="12525" max="12525" width="8.625" style="232" customWidth="1"/>
    <col min="12526" max="12526" width="8.875" style="232" customWidth="1"/>
    <col min="12527" max="12529" width="7.625" style="232" customWidth="1"/>
    <col min="12530" max="12530" width="8.125" style="232" customWidth="1"/>
    <col min="12531" max="12531" width="7.625" style="232" customWidth="1"/>
    <col min="12532" max="12532" width="9" style="232" customWidth="1"/>
    <col min="12533" max="12778" width="9" style="232"/>
    <col min="12779" max="12779" width="20.125" style="232" customWidth="1"/>
    <col min="12780" max="12780" width="9.625" style="232" customWidth="1"/>
    <col min="12781" max="12781" width="8.625" style="232" customWidth="1"/>
    <col min="12782" max="12782" width="8.875" style="232" customWidth="1"/>
    <col min="12783" max="12785" width="7.625" style="232" customWidth="1"/>
    <col min="12786" max="12786" width="8.125" style="232" customWidth="1"/>
    <col min="12787" max="12787" width="7.625" style="232" customWidth="1"/>
    <col min="12788" max="12788" width="9" style="232" customWidth="1"/>
    <col min="12789" max="13034" width="9" style="232"/>
    <col min="13035" max="13035" width="20.125" style="232" customWidth="1"/>
    <col min="13036" max="13036" width="9.625" style="232" customWidth="1"/>
    <col min="13037" max="13037" width="8.625" style="232" customWidth="1"/>
    <col min="13038" max="13038" width="8.875" style="232" customWidth="1"/>
    <col min="13039" max="13041" width="7.625" style="232" customWidth="1"/>
    <col min="13042" max="13042" width="8.125" style="232" customWidth="1"/>
    <col min="13043" max="13043" width="7.625" style="232" customWidth="1"/>
    <col min="13044" max="13044" width="9" style="232" customWidth="1"/>
    <col min="13045" max="13290" width="9" style="232"/>
    <col min="13291" max="13291" width="20.125" style="232" customWidth="1"/>
    <col min="13292" max="13292" width="9.625" style="232" customWidth="1"/>
    <col min="13293" max="13293" width="8.625" style="232" customWidth="1"/>
    <col min="13294" max="13294" width="8.875" style="232" customWidth="1"/>
    <col min="13295" max="13297" width="7.625" style="232" customWidth="1"/>
    <col min="13298" max="13298" width="8.125" style="232" customWidth="1"/>
    <col min="13299" max="13299" width="7.625" style="232" customWidth="1"/>
    <col min="13300" max="13300" width="9" style="232" customWidth="1"/>
    <col min="13301" max="13546" width="9" style="232"/>
    <col min="13547" max="13547" width="20.125" style="232" customWidth="1"/>
    <col min="13548" max="13548" width="9.625" style="232" customWidth="1"/>
    <col min="13549" max="13549" width="8.625" style="232" customWidth="1"/>
    <col min="13550" max="13550" width="8.875" style="232" customWidth="1"/>
    <col min="13551" max="13553" width="7.625" style="232" customWidth="1"/>
    <col min="13554" max="13554" width="8.125" style="232" customWidth="1"/>
    <col min="13555" max="13555" width="7.625" style="232" customWidth="1"/>
    <col min="13556" max="13556" width="9" style="232" customWidth="1"/>
    <col min="13557" max="13802" width="9" style="232"/>
    <col min="13803" max="13803" width="20.125" style="232" customWidth="1"/>
    <col min="13804" max="13804" width="9.625" style="232" customWidth="1"/>
    <col min="13805" max="13805" width="8.625" style="232" customWidth="1"/>
    <col min="13806" max="13806" width="8.875" style="232" customWidth="1"/>
    <col min="13807" max="13809" width="7.625" style="232" customWidth="1"/>
    <col min="13810" max="13810" width="8.125" style="232" customWidth="1"/>
    <col min="13811" max="13811" width="7.625" style="232" customWidth="1"/>
    <col min="13812" max="13812" width="9" style="232" customWidth="1"/>
    <col min="13813" max="14058" width="9" style="232"/>
    <col min="14059" max="14059" width="20.125" style="232" customWidth="1"/>
    <col min="14060" max="14060" width="9.625" style="232" customWidth="1"/>
    <col min="14061" max="14061" width="8.625" style="232" customWidth="1"/>
    <col min="14062" max="14062" width="8.875" style="232" customWidth="1"/>
    <col min="14063" max="14065" width="7.625" style="232" customWidth="1"/>
    <col min="14066" max="14066" width="8.125" style="232" customWidth="1"/>
    <col min="14067" max="14067" width="7.625" style="232" customWidth="1"/>
    <col min="14068" max="14068" width="9" style="232" customWidth="1"/>
    <col min="14069" max="14314" width="9" style="232"/>
    <col min="14315" max="14315" width="20.125" style="232" customWidth="1"/>
    <col min="14316" max="14316" width="9.625" style="232" customWidth="1"/>
    <col min="14317" max="14317" width="8.625" style="232" customWidth="1"/>
    <col min="14318" max="14318" width="8.875" style="232" customWidth="1"/>
    <col min="14319" max="14321" width="7.625" style="232" customWidth="1"/>
    <col min="14322" max="14322" width="8.125" style="232" customWidth="1"/>
    <col min="14323" max="14323" width="7.625" style="232" customWidth="1"/>
    <col min="14324" max="14324" width="9" style="232" customWidth="1"/>
    <col min="14325" max="14570" width="9" style="232"/>
    <col min="14571" max="14571" width="20.125" style="232" customWidth="1"/>
    <col min="14572" max="14572" width="9.625" style="232" customWidth="1"/>
    <col min="14573" max="14573" width="8.625" style="232" customWidth="1"/>
    <col min="14574" max="14574" width="8.875" style="232" customWidth="1"/>
    <col min="14575" max="14577" width="7.625" style="232" customWidth="1"/>
    <col min="14578" max="14578" width="8.125" style="232" customWidth="1"/>
    <col min="14579" max="14579" width="7.625" style="232" customWidth="1"/>
    <col min="14580" max="14580" width="9" style="232" customWidth="1"/>
    <col min="14581" max="14826" width="9" style="232"/>
    <col min="14827" max="14827" width="20.125" style="232" customWidth="1"/>
    <col min="14828" max="14828" width="9.625" style="232" customWidth="1"/>
    <col min="14829" max="14829" width="8.625" style="232" customWidth="1"/>
    <col min="14830" max="14830" width="8.875" style="232" customWidth="1"/>
    <col min="14831" max="14833" width="7.625" style="232" customWidth="1"/>
    <col min="14834" max="14834" width="8.125" style="232" customWidth="1"/>
    <col min="14835" max="14835" width="7.625" style="232" customWidth="1"/>
    <col min="14836" max="14836" width="9" style="232" customWidth="1"/>
    <col min="14837" max="15082" width="9" style="232"/>
    <col min="15083" max="15083" width="20.125" style="232" customWidth="1"/>
    <col min="15084" max="15084" width="9.625" style="232" customWidth="1"/>
    <col min="15085" max="15085" width="8.625" style="232" customWidth="1"/>
    <col min="15086" max="15086" width="8.875" style="232" customWidth="1"/>
    <col min="15087" max="15089" width="7.625" style="232" customWidth="1"/>
    <col min="15090" max="15090" width="8.125" style="232" customWidth="1"/>
    <col min="15091" max="15091" width="7.625" style="232" customWidth="1"/>
    <col min="15092" max="15092" width="9" style="232" customWidth="1"/>
    <col min="15093" max="15338" width="9" style="232"/>
    <col min="15339" max="15339" width="20.125" style="232" customWidth="1"/>
    <col min="15340" max="15340" width="9.625" style="232" customWidth="1"/>
    <col min="15341" max="15341" width="8.625" style="232" customWidth="1"/>
    <col min="15342" max="15342" width="8.875" style="232" customWidth="1"/>
    <col min="15343" max="15345" width="7.625" style="232" customWidth="1"/>
    <col min="15346" max="15346" width="8.125" style="232" customWidth="1"/>
    <col min="15347" max="15347" width="7.625" style="232" customWidth="1"/>
    <col min="15348" max="15348" width="9" style="232" customWidth="1"/>
    <col min="15349" max="15594" width="9" style="232"/>
    <col min="15595" max="15595" width="20.125" style="232" customWidth="1"/>
    <col min="15596" max="15596" width="9.625" style="232" customWidth="1"/>
    <col min="15597" max="15597" width="8.625" style="232" customWidth="1"/>
    <col min="15598" max="15598" width="8.875" style="232" customWidth="1"/>
    <col min="15599" max="15601" width="7.625" style="232" customWidth="1"/>
    <col min="15602" max="15602" width="8.125" style="232" customWidth="1"/>
    <col min="15603" max="15603" width="7.625" style="232" customWidth="1"/>
    <col min="15604" max="15604" width="9" style="232" customWidth="1"/>
    <col min="15605" max="15850" width="9" style="232"/>
    <col min="15851" max="15851" width="20.125" style="232" customWidth="1"/>
    <col min="15852" max="15852" width="9.625" style="232" customWidth="1"/>
    <col min="15853" max="15853" width="8.625" style="232" customWidth="1"/>
    <col min="15854" max="15854" width="8.875" style="232" customWidth="1"/>
    <col min="15855" max="15857" width="7.625" style="232" customWidth="1"/>
    <col min="15858" max="15858" width="8.125" style="232" customWidth="1"/>
    <col min="15859" max="15859" width="7.625" style="232" customWidth="1"/>
    <col min="15860" max="15860" width="9" style="232" customWidth="1"/>
    <col min="15861" max="16106" width="9" style="232"/>
    <col min="16107" max="16107" width="20.125" style="232" customWidth="1"/>
    <col min="16108" max="16108" width="9.625" style="232" customWidth="1"/>
    <col min="16109" max="16109" width="8.625" style="232" customWidth="1"/>
    <col min="16110" max="16110" width="8.875" style="232" customWidth="1"/>
    <col min="16111" max="16113" width="7.625" style="232" customWidth="1"/>
    <col min="16114" max="16114" width="8.125" style="232" customWidth="1"/>
    <col min="16115" max="16115" width="7.625" style="232" customWidth="1"/>
    <col min="16116" max="16116" width="9" style="232" customWidth="1"/>
    <col min="16117" max="16384" width="9" style="232"/>
  </cols>
  <sheetData>
    <row r="1" ht="23.1" customHeight="1" spans="1:3">
      <c r="A1" s="234" t="s">
        <v>627</v>
      </c>
      <c r="B1" s="234"/>
      <c r="C1" s="235"/>
    </row>
    <row r="2" ht="32.45" customHeight="1" spans="1:4">
      <c r="A2" s="236" t="s">
        <v>628</v>
      </c>
      <c r="B2" s="236"/>
      <c r="C2" s="236"/>
      <c r="D2" s="236"/>
    </row>
    <row r="3" ht="23.45" customHeight="1" spans="4:4">
      <c r="D3" s="237" t="s">
        <v>56</v>
      </c>
    </row>
    <row r="4" ht="48.6" customHeight="1" spans="1:4">
      <c r="A4" s="238" t="s">
        <v>629</v>
      </c>
      <c r="B4" s="238" t="s">
        <v>58</v>
      </c>
      <c r="C4" s="238" t="s">
        <v>103</v>
      </c>
      <c r="D4" s="23" t="s">
        <v>104</v>
      </c>
    </row>
    <row r="5" ht="24.6" customHeight="1" spans="1:4">
      <c r="A5" s="238" t="s">
        <v>630</v>
      </c>
      <c r="B5" s="239">
        <f>SUM(B6:B20)</f>
        <v>346235</v>
      </c>
      <c r="C5" s="239">
        <f>SUM(C6:C20)</f>
        <v>331906</v>
      </c>
      <c r="D5" s="217">
        <f>+B5/C5</f>
        <v>1.043</v>
      </c>
    </row>
    <row r="6" ht="24.6" customHeight="1" spans="1:4">
      <c r="A6" s="240" t="s">
        <v>631</v>
      </c>
      <c r="B6" s="241">
        <v>35425</v>
      </c>
      <c r="C6" s="241">
        <v>33392</v>
      </c>
      <c r="D6" s="217">
        <f t="shared" ref="D6:D20" si="0">+B6/C6</f>
        <v>1.061</v>
      </c>
    </row>
    <row r="7" ht="24.6" customHeight="1" spans="1:4">
      <c r="A7" s="240" t="s">
        <v>632</v>
      </c>
      <c r="B7" s="241">
        <v>7785</v>
      </c>
      <c r="C7" s="241">
        <v>9026</v>
      </c>
      <c r="D7" s="217">
        <f t="shared" si="0"/>
        <v>0.863</v>
      </c>
    </row>
    <row r="8" ht="24.6" customHeight="1" spans="1:4">
      <c r="A8" s="240" t="s">
        <v>633</v>
      </c>
      <c r="B8" s="241">
        <v>19019</v>
      </c>
      <c r="C8" s="241">
        <v>10901</v>
      </c>
      <c r="D8" s="217">
        <f t="shared" si="0"/>
        <v>1.745</v>
      </c>
    </row>
    <row r="9" ht="24.6" customHeight="1" spans="1:4">
      <c r="A9" s="240" t="s">
        <v>634</v>
      </c>
      <c r="B9" s="241"/>
      <c r="C9" s="241"/>
      <c r="D9" s="217" t="e">
        <f t="shared" si="0"/>
        <v>#DIV/0!</v>
      </c>
    </row>
    <row r="10" ht="24.6" customHeight="1" spans="1:4">
      <c r="A10" s="240" t="s">
        <v>635</v>
      </c>
      <c r="B10" s="241">
        <v>100694</v>
      </c>
      <c r="C10" s="241">
        <v>97298</v>
      </c>
      <c r="D10" s="217">
        <f t="shared" si="0"/>
        <v>1.035</v>
      </c>
    </row>
    <row r="11" ht="24.6" customHeight="1" spans="1:4">
      <c r="A11" s="240" t="s">
        <v>636</v>
      </c>
      <c r="B11" s="241">
        <v>66</v>
      </c>
      <c r="C11" s="241">
        <v>60</v>
      </c>
      <c r="D11" s="217">
        <f t="shared" si="0"/>
        <v>1.1</v>
      </c>
    </row>
    <row r="12" ht="24.6" customHeight="1" spans="1:4">
      <c r="A12" s="240" t="s">
        <v>637</v>
      </c>
      <c r="B12" s="241">
        <v>184</v>
      </c>
      <c r="C12" s="241">
        <v>200</v>
      </c>
      <c r="D12" s="217">
        <f t="shared" si="0"/>
        <v>0.92</v>
      </c>
    </row>
    <row r="13" ht="24.6" customHeight="1" spans="1:4">
      <c r="A13" s="240" t="s">
        <v>638</v>
      </c>
      <c r="B13" s="241"/>
      <c r="C13" s="241"/>
      <c r="D13" s="217"/>
    </row>
    <row r="14" ht="24.6" customHeight="1" spans="1:4">
      <c r="A14" s="240" t="s">
        <v>639</v>
      </c>
      <c r="B14" s="241">
        <v>41837</v>
      </c>
      <c r="C14" s="241">
        <v>60469</v>
      </c>
      <c r="D14" s="217">
        <f t="shared" si="0"/>
        <v>0.692</v>
      </c>
    </row>
    <row r="15" ht="24.6" customHeight="1" spans="1:4">
      <c r="A15" s="240" t="s">
        <v>640</v>
      </c>
      <c r="B15" s="241">
        <v>42063</v>
      </c>
      <c r="C15" s="241">
        <v>18335</v>
      </c>
      <c r="D15" s="217">
        <f t="shared" si="0"/>
        <v>2.294</v>
      </c>
    </row>
    <row r="16" ht="24.6" customHeight="1" spans="1:4">
      <c r="A16" s="240" t="s">
        <v>641</v>
      </c>
      <c r="B16" s="241">
        <v>9890</v>
      </c>
      <c r="C16" s="241">
        <v>10059</v>
      </c>
      <c r="D16" s="217">
        <f t="shared" si="0"/>
        <v>0.983</v>
      </c>
    </row>
    <row r="17" s="231" customFormat="1" ht="24.6" customHeight="1" spans="1:4">
      <c r="A17" s="240" t="s">
        <v>642</v>
      </c>
      <c r="B17" s="241">
        <v>2630</v>
      </c>
      <c r="C17" s="241">
        <v>1000</v>
      </c>
      <c r="D17" s="217">
        <f t="shared" si="0"/>
        <v>2.63</v>
      </c>
    </row>
    <row r="18" ht="24.6" customHeight="1" spans="1:4">
      <c r="A18" s="240" t="s">
        <v>643</v>
      </c>
      <c r="B18" s="241">
        <v>5120</v>
      </c>
      <c r="C18" s="241">
        <v>5648</v>
      </c>
      <c r="D18" s="217">
        <f t="shared" si="0"/>
        <v>0.907</v>
      </c>
    </row>
    <row r="19" ht="24.6" customHeight="1" spans="1:4">
      <c r="A19" s="240" t="s">
        <v>644</v>
      </c>
      <c r="B19" s="241">
        <v>3000</v>
      </c>
      <c r="C19" s="241">
        <v>49034</v>
      </c>
      <c r="D19" s="217">
        <f t="shared" si="0"/>
        <v>0.061</v>
      </c>
    </row>
    <row r="20" ht="24.6" customHeight="1" spans="1:4">
      <c r="A20" s="240" t="s">
        <v>645</v>
      </c>
      <c r="B20" s="241">
        <v>78522</v>
      </c>
      <c r="C20" s="241">
        <v>36484</v>
      </c>
      <c r="D20" s="217">
        <f t="shared" si="0"/>
        <v>2.152</v>
      </c>
    </row>
    <row r="21" ht="22.15" customHeight="1" spans="4:4">
      <c r="D21" s="242"/>
    </row>
    <row r="22" ht="22.15" customHeight="1" spans="4:4">
      <c r="D22" s="242"/>
    </row>
    <row r="23" ht="22.15" customHeight="1"/>
    <row r="24" ht="22.15" customHeight="1"/>
    <row r="25" ht="22.15" customHeight="1"/>
  </sheetData>
  <mergeCells count="1">
    <mergeCell ref="A2:D2"/>
  </mergeCells>
  <printOptions horizontalCentered="1"/>
  <pageMargins left="0.393055555555556" right="0.393055555555556" top="0.590277777777778" bottom="0.393055555555556" header="0.313888888888889" footer="0.313888888888889"/>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pageSetUpPr fitToPage="1"/>
  </sheetPr>
  <dimension ref="A1:D81"/>
  <sheetViews>
    <sheetView workbookViewId="0">
      <selection activeCell="I11" sqref="I11"/>
    </sheetView>
  </sheetViews>
  <sheetFormatPr defaultColWidth="9" defaultRowHeight="11.25" outlineLevelCol="3"/>
  <cols>
    <col min="1" max="1" width="35.625" style="201" customWidth="1"/>
    <col min="2" max="2" width="13.125" style="202" customWidth="1"/>
    <col min="3" max="3" width="14" style="203" customWidth="1"/>
    <col min="4" max="4" width="15.125" style="201" customWidth="1"/>
    <col min="5" max="16384" width="9" style="201"/>
  </cols>
  <sheetData>
    <row r="1" ht="18.6" customHeight="1" spans="1:3">
      <c r="A1" s="204" t="s">
        <v>646</v>
      </c>
      <c r="B1" s="205"/>
      <c r="C1" s="206"/>
    </row>
    <row r="2" ht="20.25" spans="1:4">
      <c r="A2" s="207" t="s">
        <v>647</v>
      </c>
      <c r="B2" s="208"/>
      <c r="C2" s="209"/>
      <c r="D2" s="207"/>
    </row>
    <row r="3" ht="21" customHeight="1" spans="1:4">
      <c r="A3" s="210"/>
      <c r="B3" s="211"/>
      <c r="C3" s="212"/>
      <c r="D3" s="213" t="s">
        <v>56</v>
      </c>
    </row>
    <row r="4" ht="33" customHeight="1" spans="1:4">
      <c r="A4" s="214" t="s">
        <v>629</v>
      </c>
      <c r="B4" s="215" t="s">
        <v>58</v>
      </c>
      <c r="C4" s="216" t="s">
        <v>103</v>
      </c>
      <c r="D4" s="23" t="s">
        <v>104</v>
      </c>
    </row>
    <row r="5" ht="22.15" customHeight="1" spans="1:4">
      <c r="A5" s="214" t="s">
        <v>648</v>
      </c>
      <c r="B5" s="215">
        <f>B6+B11+B22+B30+B37+B41+B44+B51+B48+B57+B60+B65+B68+B73+B76</f>
        <v>182836</v>
      </c>
      <c r="C5" s="215">
        <f>C6+C11+C22+C30+C37+C41+C44+C51+C48+C57+C60+C65+C68+C73+C76</f>
        <v>171479</v>
      </c>
      <c r="D5" s="217">
        <f>B5/C5</f>
        <v>1.066</v>
      </c>
    </row>
    <row r="6" s="200" customFormat="1" ht="16.35" customHeight="1" spans="1:4">
      <c r="A6" s="218" t="s">
        <v>631</v>
      </c>
      <c r="B6" s="219">
        <f>B7+B8+B9+B10</f>
        <v>35424</v>
      </c>
      <c r="C6" s="219">
        <f>C7+C8+C9+C10</f>
        <v>33307</v>
      </c>
      <c r="D6" s="217">
        <f t="shared" ref="D6:D39" si="0">B6/C6</f>
        <v>1.064</v>
      </c>
    </row>
    <row r="7" ht="16.35" customHeight="1" spans="1:4">
      <c r="A7" s="220" t="s">
        <v>649</v>
      </c>
      <c r="B7" s="221">
        <v>20503</v>
      </c>
      <c r="C7" s="222">
        <v>20116</v>
      </c>
      <c r="D7" s="217">
        <f t="shared" si="0"/>
        <v>1.019</v>
      </c>
    </row>
    <row r="8" ht="16.35" customHeight="1" spans="1:4">
      <c r="A8" s="220" t="s">
        <v>650</v>
      </c>
      <c r="B8" s="221">
        <v>7995</v>
      </c>
      <c r="C8" s="222">
        <v>6337</v>
      </c>
      <c r="D8" s="217">
        <f t="shared" si="0"/>
        <v>1.262</v>
      </c>
    </row>
    <row r="9" ht="16.35" customHeight="1" spans="1:4">
      <c r="A9" s="220" t="s">
        <v>651</v>
      </c>
      <c r="B9" s="221">
        <v>2276</v>
      </c>
      <c r="C9" s="222">
        <v>2251</v>
      </c>
      <c r="D9" s="217">
        <f t="shared" si="0"/>
        <v>1.011</v>
      </c>
    </row>
    <row r="10" ht="16.35" customHeight="1" spans="1:4">
      <c r="A10" s="220" t="s">
        <v>652</v>
      </c>
      <c r="B10" s="221">
        <v>4650</v>
      </c>
      <c r="C10" s="222">
        <v>4603</v>
      </c>
      <c r="D10" s="217">
        <f t="shared" si="0"/>
        <v>1.01</v>
      </c>
    </row>
    <row r="11" s="200" customFormat="1" ht="16.35" customHeight="1" spans="1:4">
      <c r="A11" s="218" t="s">
        <v>632</v>
      </c>
      <c r="B11" s="223">
        <f>SUM(B12:B21)</f>
        <v>5570</v>
      </c>
      <c r="C11" s="223">
        <f>SUM(C12:C21)</f>
        <v>5455</v>
      </c>
      <c r="D11" s="217">
        <f t="shared" si="0"/>
        <v>1.021</v>
      </c>
    </row>
    <row r="12" ht="16.35" customHeight="1" spans="1:4">
      <c r="A12" s="220" t="s">
        <v>653</v>
      </c>
      <c r="B12" s="221">
        <v>2546</v>
      </c>
      <c r="C12" s="222">
        <v>2486</v>
      </c>
      <c r="D12" s="217">
        <f t="shared" si="0"/>
        <v>1.024</v>
      </c>
    </row>
    <row r="13" ht="16.35" customHeight="1" spans="1:4">
      <c r="A13" s="220" t="s">
        <v>654</v>
      </c>
      <c r="B13" s="221">
        <v>170</v>
      </c>
      <c r="C13" s="222">
        <v>164</v>
      </c>
      <c r="D13" s="217">
        <f t="shared" si="0"/>
        <v>1.037</v>
      </c>
    </row>
    <row r="14" ht="16.35" customHeight="1" spans="1:4">
      <c r="A14" s="220" t="s">
        <v>655</v>
      </c>
      <c r="B14" s="221">
        <v>5</v>
      </c>
      <c r="C14" s="222">
        <v>8</v>
      </c>
      <c r="D14" s="217">
        <f t="shared" si="0"/>
        <v>0.625</v>
      </c>
    </row>
    <row r="15" ht="16.35" customHeight="1" spans="1:4">
      <c r="A15" s="220" t="s">
        <v>656</v>
      </c>
      <c r="B15" s="221"/>
      <c r="C15" s="222"/>
      <c r="D15" s="217"/>
    </row>
    <row r="16" ht="16.35" customHeight="1" spans="1:4">
      <c r="A16" s="220" t="s">
        <v>657</v>
      </c>
      <c r="B16" s="221">
        <v>100</v>
      </c>
      <c r="C16" s="222">
        <v>1355</v>
      </c>
      <c r="D16" s="217">
        <f t="shared" si="0"/>
        <v>0.074</v>
      </c>
    </row>
    <row r="17" ht="16.35" customHeight="1" spans="1:4">
      <c r="A17" s="220" t="s">
        <v>658</v>
      </c>
      <c r="B17" s="221">
        <v>167</v>
      </c>
      <c r="C17" s="222">
        <v>196</v>
      </c>
      <c r="D17" s="217">
        <f t="shared" si="0"/>
        <v>0.852</v>
      </c>
    </row>
    <row r="18" ht="16.35" customHeight="1" spans="1:4">
      <c r="A18" s="220" t="s">
        <v>659</v>
      </c>
      <c r="B18" s="221">
        <v>10</v>
      </c>
      <c r="C18" s="222">
        <v>10</v>
      </c>
      <c r="D18" s="217">
        <f t="shared" si="0"/>
        <v>1</v>
      </c>
    </row>
    <row r="19" ht="16.35" customHeight="1" spans="1:4">
      <c r="A19" s="220" t="s">
        <v>660</v>
      </c>
      <c r="B19" s="221">
        <v>272</v>
      </c>
      <c r="C19" s="222">
        <v>401</v>
      </c>
      <c r="D19" s="217">
        <f t="shared" si="0"/>
        <v>0.678</v>
      </c>
    </row>
    <row r="20" ht="16.35" customHeight="1" spans="1:4">
      <c r="A20" s="220" t="s">
        <v>661</v>
      </c>
      <c r="B20" s="221">
        <v>4</v>
      </c>
      <c r="C20" s="222">
        <v>0</v>
      </c>
      <c r="D20" s="217" t="e">
        <f t="shared" si="0"/>
        <v>#DIV/0!</v>
      </c>
    </row>
    <row r="21" ht="16.35" customHeight="1" spans="1:4">
      <c r="A21" s="220" t="s">
        <v>662</v>
      </c>
      <c r="B21" s="221">
        <v>2296</v>
      </c>
      <c r="C21" s="222">
        <v>835</v>
      </c>
      <c r="D21" s="217">
        <f t="shared" si="0"/>
        <v>2.75</v>
      </c>
    </row>
    <row r="22" s="200" customFormat="1" ht="16.35" customHeight="1" spans="1:4">
      <c r="A22" s="218" t="s">
        <v>633</v>
      </c>
      <c r="B22" s="223">
        <f>B24+B27+B28+B29</f>
        <v>0</v>
      </c>
      <c r="C22" s="223">
        <f>C24+C27+C28+C29</f>
        <v>4</v>
      </c>
      <c r="D22" s="217">
        <f t="shared" si="0"/>
        <v>0</v>
      </c>
    </row>
    <row r="23" ht="16.35" customHeight="1" spans="1:4">
      <c r="A23" s="220" t="s">
        <v>663</v>
      </c>
      <c r="B23" s="221"/>
      <c r="C23" s="222"/>
      <c r="D23" s="217"/>
    </row>
    <row r="24" ht="16.35" customHeight="1" spans="1:4">
      <c r="A24" s="220" t="s">
        <v>664</v>
      </c>
      <c r="B24" s="221"/>
      <c r="C24" s="222"/>
      <c r="D24" s="217"/>
    </row>
    <row r="25" ht="16.35" customHeight="1" spans="1:4">
      <c r="A25" s="220" t="s">
        <v>665</v>
      </c>
      <c r="B25" s="221"/>
      <c r="C25" s="222"/>
      <c r="D25" s="217"/>
    </row>
    <row r="26" ht="16.35" customHeight="1" spans="1:4">
      <c r="A26" s="220" t="s">
        <v>666</v>
      </c>
      <c r="B26" s="221"/>
      <c r="C26" s="222"/>
      <c r="D26" s="217"/>
    </row>
    <row r="27" ht="16.35" customHeight="1" spans="1:4">
      <c r="A27" s="220" t="s">
        <v>667</v>
      </c>
      <c r="B27" s="224">
        <v>0</v>
      </c>
      <c r="C27" s="222">
        <v>4</v>
      </c>
      <c r="D27" s="217">
        <f t="shared" si="0"/>
        <v>0</v>
      </c>
    </row>
    <row r="28" ht="16.35" customHeight="1" spans="1:4">
      <c r="A28" s="220" t="s">
        <v>668</v>
      </c>
      <c r="B28" s="221"/>
      <c r="C28" s="222"/>
      <c r="D28" s="217"/>
    </row>
    <row r="29" ht="16.35" customHeight="1" spans="1:4">
      <c r="A29" s="220" t="s">
        <v>669</v>
      </c>
      <c r="B29" s="221"/>
      <c r="C29" s="222"/>
      <c r="D29" s="217"/>
    </row>
    <row r="30" s="200" customFormat="1" ht="16.35" customHeight="1" spans="1:4">
      <c r="A30" s="218" t="s">
        <v>634</v>
      </c>
      <c r="B30" s="223">
        <f>B32+B36</f>
        <v>0</v>
      </c>
      <c r="C30" s="223">
        <f>C32+C36</f>
        <v>0</v>
      </c>
      <c r="D30" s="217"/>
    </row>
    <row r="31" ht="16.35" customHeight="1" spans="1:4">
      <c r="A31" s="220" t="s">
        <v>663</v>
      </c>
      <c r="B31" s="221"/>
      <c r="C31" s="222"/>
      <c r="D31" s="217"/>
    </row>
    <row r="32" ht="16.35" customHeight="1" spans="1:4">
      <c r="A32" s="220" t="s">
        <v>664</v>
      </c>
      <c r="B32" s="221"/>
      <c r="C32" s="222"/>
      <c r="D32" s="217"/>
    </row>
    <row r="33" ht="16.35" customHeight="1" spans="1:4">
      <c r="A33" s="220" t="s">
        <v>665</v>
      </c>
      <c r="B33" s="221"/>
      <c r="C33" s="222"/>
      <c r="D33" s="217"/>
    </row>
    <row r="34" ht="16.35" customHeight="1" spans="1:4">
      <c r="A34" s="220" t="s">
        <v>667</v>
      </c>
      <c r="B34" s="221"/>
      <c r="C34" s="222"/>
      <c r="D34" s="217"/>
    </row>
    <row r="35" ht="16.35" customHeight="1" spans="1:4">
      <c r="A35" s="220" t="s">
        <v>668</v>
      </c>
      <c r="B35" s="221"/>
      <c r="C35" s="222"/>
      <c r="D35" s="217"/>
    </row>
    <row r="36" ht="16.35" customHeight="1" spans="1:4">
      <c r="A36" s="220" t="s">
        <v>669</v>
      </c>
      <c r="B36" s="221"/>
      <c r="C36" s="222"/>
      <c r="D36" s="217"/>
    </row>
    <row r="37" s="200" customFormat="1" ht="16.35" customHeight="1" spans="1:4">
      <c r="A37" s="218" t="s">
        <v>635</v>
      </c>
      <c r="B37" s="223">
        <f>B38+B39</f>
        <v>96652</v>
      </c>
      <c r="C37" s="223">
        <f>C38+C39</f>
        <v>92703</v>
      </c>
      <c r="D37" s="217">
        <f t="shared" si="0"/>
        <v>1.043</v>
      </c>
    </row>
    <row r="38" ht="16.35" customHeight="1" spans="1:4">
      <c r="A38" s="220" t="s">
        <v>670</v>
      </c>
      <c r="B38" s="221">
        <v>90586</v>
      </c>
      <c r="C38" s="222">
        <v>86172</v>
      </c>
      <c r="D38" s="217">
        <f t="shared" si="0"/>
        <v>1.051</v>
      </c>
    </row>
    <row r="39" ht="16.35" customHeight="1" spans="1:4">
      <c r="A39" s="220" t="s">
        <v>671</v>
      </c>
      <c r="B39" s="221">
        <v>6066</v>
      </c>
      <c r="C39" s="222">
        <v>6531</v>
      </c>
      <c r="D39" s="217">
        <f t="shared" si="0"/>
        <v>0.929</v>
      </c>
    </row>
    <row r="40" ht="16.35" customHeight="1" spans="1:4">
      <c r="A40" s="220" t="s">
        <v>672</v>
      </c>
      <c r="B40" s="221"/>
      <c r="C40" s="222"/>
      <c r="D40" s="217"/>
    </row>
    <row r="41" s="200" customFormat="1" ht="16.35" customHeight="1" spans="1:4">
      <c r="A41" s="218" t="s">
        <v>636</v>
      </c>
      <c r="B41" s="223">
        <f>B42</f>
        <v>66</v>
      </c>
      <c r="C41" s="223">
        <f>C42</f>
        <v>60</v>
      </c>
      <c r="D41" s="217">
        <f>B41/C41</f>
        <v>1.1</v>
      </c>
    </row>
    <row r="42" ht="16.35" customHeight="1" spans="1:4">
      <c r="A42" s="220" t="s">
        <v>673</v>
      </c>
      <c r="B42" s="221">
        <v>66</v>
      </c>
      <c r="C42" s="225">
        <v>60</v>
      </c>
      <c r="D42" s="217">
        <f>B42/C42</f>
        <v>1.1</v>
      </c>
    </row>
    <row r="43" ht="16.35" customHeight="1" spans="1:4">
      <c r="A43" s="220" t="s">
        <v>674</v>
      </c>
      <c r="B43" s="221"/>
      <c r="C43" s="222"/>
      <c r="D43" s="217"/>
    </row>
    <row r="44" s="200" customFormat="1" ht="16.35" customHeight="1" spans="1:4">
      <c r="A44" s="218" t="s">
        <v>637</v>
      </c>
      <c r="B44" s="223">
        <f>B47</f>
        <v>0</v>
      </c>
      <c r="C44" s="223">
        <f>C47</f>
        <v>0</v>
      </c>
      <c r="D44" s="217"/>
    </row>
    <row r="45" ht="16.35" customHeight="1" spans="1:4">
      <c r="A45" s="220" t="s">
        <v>675</v>
      </c>
      <c r="B45" s="221"/>
      <c r="C45" s="222"/>
      <c r="D45" s="217"/>
    </row>
    <row r="46" ht="16.35" customHeight="1" spans="1:4">
      <c r="A46" s="220" t="s">
        <v>676</v>
      </c>
      <c r="B46" s="221"/>
      <c r="C46" s="222"/>
      <c r="D46" s="217"/>
    </row>
    <row r="47" ht="16.35" customHeight="1" spans="1:4">
      <c r="A47" s="220" t="s">
        <v>677</v>
      </c>
      <c r="B47" s="221"/>
      <c r="C47" s="222"/>
      <c r="D47" s="217"/>
    </row>
    <row r="48" s="200" customFormat="1" ht="16.35" customHeight="1" spans="1:4">
      <c r="A48" s="218" t="s">
        <v>638</v>
      </c>
      <c r="B48" s="219"/>
      <c r="C48" s="223"/>
      <c r="D48" s="217"/>
    </row>
    <row r="49" ht="16.35" customHeight="1" spans="1:4">
      <c r="A49" s="220" t="s">
        <v>678</v>
      </c>
      <c r="B49" s="221"/>
      <c r="C49" s="222"/>
      <c r="D49" s="217"/>
    </row>
    <row r="50" ht="16.35" customHeight="1" spans="1:4">
      <c r="A50" s="220" t="s">
        <v>679</v>
      </c>
      <c r="B50" s="221"/>
      <c r="C50" s="222"/>
      <c r="D50" s="217"/>
    </row>
    <row r="51" s="200" customFormat="1" ht="16.35" customHeight="1" spans="1:4">
      <c r="A51" s="218" t="s">
        <v>639</v>
      </c>
      <c r="B51" s="223">
        <f>B52+B53+B54+B55+B56</f>
        <v>25895</v>
      </c>
      <c r="C51" s="223">
        <f>C52+C53+C54+C55+C56</f>
        <v>38044</v>
      </c>
      <c r="D51" s="217">
        <f>B51/C51</f>
        <v>0.681</v>
      </c>
    </row>
    <row r="52" ht="16.35" customHeight="1" spans="1:4">
      <c r="A52" s="220" t="s">
        <v>680</v>
      </c>
      <c r="B52" s="221">
        <v>9061</v>
      </c>
      <c r="C52" s="225">
        <v>9160</v>
      </c>
      <c r="D52" s="217">
        <f>B52/C52</f>
        <v>0.989</v>
      </c>
    </row>
    <row r="53" ht="16.35" customHeight="1" spans="1:4">
      <c r="A53" s="220" t="s">
        <v>681</v>
      </c>
      <c r="B53" s="221">
        <v>82</v>
      </c>
      <c r="C53" s="225">
        <v>82</v>
      </c>
      <c r="D53" s="217">
        <f>B53/C53</f>
        <v>1</v>
      </c>
    </row>
    <row r="54" ht="16.35" customHeight="1" spans="1:4">
      <c r="A54" s="220" t="s">
        <v>682</v>
      </c>
      <c r="B54" s="221"/>
      <c r="C54" s="222"/>
      <c r="D54" s="217"/>
    </row>
    <row r="55" ht="16.35" customHeight="1" spans="1:4">
      <c r="A55" s="220" t="s">
        <v>683</v>
      </c>
      <c r="B55" s="221">
        <v>13509</v>
      </c>
      <c r="C55" s="222">
        <v>26809</v>
      </c>
      <c r="D55" s="217">
        <f>B55/C55</f>
        <v>0.504</v>
      </c>
    </row>
    <row r="56" ht="16.35" customHeight="1" spans="1:4">
      <c r="A56" s="220" t="s">
        <v>684</v>
      </c>
      <c r="B56" s="221">
        <v>3243</v>
      </c>
      <c r="C56" s="222">
        <v>1993</v>
      </c>
      <c r="D56" s="217">
        <f>B56/C56</f>
        <v>1.627</v>
      </c>
    </row>
    <row r="57" s="200" customFormat="1" ht="16.35" customHeight="1" spans="1:4">
      <c r="A57" s="218" t="s">
        <v>640</v>
      </c>
      <c r="B57" s="219">
        <f>SUM(B58:B59)</f>
        <v>17329</v>
      </c>
      <c r="C57" s="219">
        <f>SUM(C58:C59)</f>
        <v>0</v>
      </c>
      <c r="D57" s="217" t="e">
        <f>B57/C57</f>
        <v>#DIV/0!</v>
      </c>
    </row>
    <row r="58" ht="16.35" customHeight="1" spans="1:4">
      <c r="A58" s="220" t="s">
        <v>685</v>
      </c>
      <c r="B58" s="221">
        <v>17329</v>
      </c>
      <c r="C58" s="222">
        <v>0</v>
      </c>
      <c r="D58" s="217" t="e">
        <f>B58/C58</f>
        <v>#DIV/0!</v>
      </c>
    </row>
    <row r="59" ht="16.35" customHeight="1" spans="1:4">
      <c r="A59" s="220" t="s">
        <v>686</v>
      </c>
      <c r="B59" s="221"/>
      <c r="C59" s="222"/>
      <c r="D59" s="217"/>
    </row>
    <row r="60" s="200" customFormat="1" ht="16.35" customHeight="1" spans="1:4">
      <c r="A60" s="218" t="s">
        <v>641</v>
      </c>
      <c r="B60" s="219"/>
      <c r="C60" s="223"/>
      <c r="D60" s="217"/>
    </row>
    <row r="61" ht="16.35" customHeight="1" spans="1:4">
      <c r="A61" s="220" t="s">
        <v>687</v>
      </c>
      <c r="B61" s="221"/>
      <c r="C61" s="222"/>
      <c r="D61" s="217"/>
    </row>
    <row r="62" ht="16.35" customHeight="1" spans="1:4">
      <c r="A62" s="220" t="s">
        <v>688</v>
      </c>
      <c r="B62" s="221"/>
      <c r="C62" s="222"/>
      <c r="D62" s="217"/>
    </row>
    <row r="63" ht="16.35" customHeight="1" spans="1:4">
      <c r="A63" s="220" t="s">
        <v>689</v>
      </c>
      <c r="B63" s="221"/>
      <c r="C63" s="222"/>
      <c r="D63" s="217"/>
    </row>
    <row r="64" ht="16.35" customHeight="1" spans="1:4">
      <c r="A64" s="220" t="s">
        <v>690</v>
      </c>
      <c r="B64" s="221"/>
      <c r="C64" s="222"/>
      <c r="D64" s="217"/>
    </row>
    <row r="65" s="200" customFormat="1" ht="16.35" customHeight="1" spans="1:4">
      <c r="A65" s="218" t="s">
        <v>642</v>
      </c>
      <c r="B65" s="219"/>
      <c r="C65" s="223"/>
      <c r="D65" s="217"/>
    </row>
    <row r="66" ht="16.35" customHeight="1" spans="1:4">
      <c r="A66" s="220" t="s">
        <v>691</v>
      </c>
      <c r="B66" s="221"/>
      <c r="C66" s="222"/>
      <c r="D66" s="217"/>
    </row>
    <row r="67" ht="16.35" customHeight="1" spans="1:4">
      <c r="A67" s="220" t="s">
        <v>692</v>
      </c>
      <c r="B67" s="221"/>
      <c r="C67" s="222"/>
      <c r="D67" s="217"/>
    </row>
    <row r="68" s="200" customFormat="1" ht="16.35" customHeight="1" spans="1:4">
      <c r="A68" s="218" t="s">
        <v>643</v>
      </c>
      <c r="B68" s="219"/>
      <c r="C68" s="223"/>
      <c r="D68" s="217"/>
    </row>
    <row r="69" ht="16.35" customHeight="1" spans="1:4">
      <c r="A69" s="220" t="s">
        <v>693</v>
      </c>
      <c r="B69" s="221"/>
      <c r="C69" s="222"/>
      <c r="D69" s="217"/>
    </row>
    <row r="70" ht="16.35" customHeight="1" spans="1:4">
      <c r="A70" s="220" t="s">
        <v>694</v>
      </c>
      <c r="B70" s="221"/>
      <c r="C70" s="222"/>
      <c r="D70" s="217"/>
    </row>
    <row r="71" ht="16.35" customHeight="1" spans="1:4">
      <c r="A71" s="220" t="s">
        <v>695</v>
      </c>
      <c r="B71" s="221"/>
      <c r="C71" s="222"/>
      <c r="D71" s="217"/>
    </row>
    <row r="72" ht="16.35" customHeight="1" spans="1:4">
      <c r="A72" s="220" t="s">
        <v>696</v>
      </c>
      <c r="B72" s="221"/>
      <c r="C72" s="222"/>
      <c r="D72" s="217"/>
    </row>
    <row r="73" s="200" customFormat="1" ht="16.35" customHeight="1" spans="1:4">
      <c r="A73" s="218" t="s">
        <v>644</v>
      </c>
      <c r="B73" s="219"/>
      <c r="C73" s="223"/>
      <c r="D73" s="217"/>
    </row>
    <row r="74" ht="16.35" customHeight="1" spans="1:4">
      <c r="A74" s="220" t="s">
        <v>613</v>
      </c>
      <c r="B74" s="221"/>
      <c r="C74" s="222"/>
      <c r="D74" s="217"/>
    </row>
    <row r="75" ht="16.35" customHeight="1" spans="1:4">
      <c r="A75" s="220" t="s">
        <v>697</v>
      </c>
      <c r="B75" s="221"/>
      <c r="C75" s="222"/>
      <c r="D75" s="217"/>
    </row>
    <row r="76" s="200" customFormat="1" ht="16.35" customHeight="1" spans="1:4">
      <c r="A76" s="218" t="s">
        <v>645</v>
      </c>
      <c r="B76" s="226">
        <f>SUM(B77:B80)</f>
        <v>1900</v>
      </c>
      <c r="C76" s="226">
        <f>C78+C79</f>
        <v>1906</v>
      </c>
      <c r="D76" s="217">
        <f>B76/C76</f>
        <v>0.997</v>
      </c>
    </row>
    <row r="77" ht="16.35" customHeight="1" spans="1:4">
      <c r="A77" s="220" t="s">
        <v>698</v>
      </c>
      <c r="B77" s="224"/>
      <c r="C77" s="222"/>
      <c r="D77" s="217"/>
    </row>
    <row r="78" ht="16.35" customHeight="1" spans="1:4">
      <c r="A78" s="220" t="s">
        <v>699</v>
      </c>
      <c r="B78" s="224"/>
      <c r="C78" s="222"/>
      <c r="D78" s="217"/>
    </row>
    <row r="79" ht="16.35" customHeight="1" spans="1:4">
      <c r="A79" s="220" t="s">
        <v>700</v>
      </c>
      <c r="B79" s="224">
        <v>1895</v>
      </c>
      <c r="C79" s="225">
        <v>1906</v>
      </c>
      <c r="D79" s="217">
        <f>B79/C79</f>
        <v>0.994</v>
      </c>
    </row>
    <row r="80" ht="17.45" customHeight="1" spans="1:4">
      <c r="A80" s="220" t="s">
        <v>616</v>
      </c>
      <c r="B80" s="221">
        <v>5</v>
      </c>
      <c r="C80" s="222">
        <v>0</v>
      </c>
      <c r="D80" s="217" t="e">
        <f>B80/C80</f>
        <v>#DIV/0!</v>
      </c>
    </row>
    <row r="81" ht="24" customHeight="1" spans="1:4">
      <c r="A81" s="227"/>
      <c r="B81" s="228"/>
      <c r="C81" s="229"/>
      <c r="D81" s="230"/>
    </row>
  </sheetData>
  <mergeCells count="1">
    <mergeCell ref="A2:D2"/>
  </mergeCells>
  <printOptions horizontalCentered="1"/>
  <pageMargins left="0.393055555555556" right="0.393055555555556" top="0.590277777777778" bottom="0.393055555555556" header="0.313888888888889" footer="0.313888888888889"/>
  <pageSetup paperSize="9"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0"/>
    <pageSetUpPr fitToPage="1"/>
  </sheetPr>
  <dimension ref="A1:B64"/>
  <sheetViews>
    <sheetView workbookViewId="0">
      <selection activeCell="F20" sqref="F20"/>
    </sheetView>
  </sheetViews>
  <sheetFormatPr defaultColWidth="9" defaultRowHeight="14.25" outlineLevelCol="1"/>
  <cols>
    <col min="1" max="1" width="59.25" customWidth="1"/>
    <col min="2" max="2" width="23.375" customWidth="1"/>
  </cols>
  <sheetData>
    <row r="1" spans="1:1">
      <c r="A1" s="14" t="s">
        <v>701</v>
      </c>
    </row>
    <row r="2" ht="29.1" customHeight="1" spans="1:2">
      <c r="A2" s="185" t="s">
        <v>702</v>
      </c>
      <c r="B2" s="185"/>
    </row>
    <row r="3" spans="1:2">
      <c r="A3" s="192"/>
      <c r="B3" s="143" t="s">
        <v>703</v>
      </c>
    </row>
    <row r="4" ht="19.7" customHeight="1" spans="1:2">
      <c r="A4" s="193" t="s">
        <v>704</v>
      </c>
      <c r="B4" s="96" t="s">
        <v>705</v>
      </c>
    </row>
    <row r="5" ht="16.7" customHeight="1" spans="1:2">
      <c r="A5" s="194" t="s">
        <v>706</v>
      </c>
      <c r="B5" s="195">
        <v>0</v>
      </c>
    </row>
    <row r="6" ht="16.7" customHeight="1" spans="1:2">
      <c r="A6" s="196" t="s">
        <v>707</v>
      </c>
      <c r="B6" s="195">
        <v>0</v>
      </c>
    </row>
    <row r="7" ht="16.7" customHeight="1" spans="1:2">
      <c r="A7" s="196" t="s">
        <v>708</v>
      </c>
      <c r="B7" s="195">
        <v>0</v>
      </c>
    </row>
    <row r="8" ht="16.7" customHeight="1" spans="1:2">
      <c r="A8" s="196" t="s">
        <v>709</v>
      </c>
      <c r="B8" s="195">
        <v>0</v>
      </c>
    </row>
    <row r="9" ht="16.7" customHeight="1" spans="1:2">
      <c r="A9" s="194" t="s">
        <v>710</v>
      </c>
      <c r="B9" s="195">
        <v>0</v>
      </c>
    </row>
    <row r="10" ht="16.7" customHeight="1" spans="1:2">
      <c r="A10" s="196" t="s">
        <v>711</v>
      </c>
      <c r="B10" s="195">
        <v>0</v>
      </c>
    </row>
    <row r="11" ht="16.7" customHeight="1" spans="1:2">
      <c r="A11" s="196" t="s">
        <v>712</v>
      </c>
      <c r="B11" s="195">
        <v>0</v>
      </c>
    </row>
    <row r="12" ht="16.7" customHeight="1" spans="1:2">
      <c r="A12" s="196" t="s">
        <v>713</v>
      </c>
      <c r="B12" s="195">
        <v>0</v>
      </c>
    </row>
    <row r="13" ht="16.7" customHeight="1" spans="1:2">
      <c r="A13" s="196" t="s">
        <v>714</v>
      </c>
      <c r="B13" s="195">
        <v>0</v>
      </c>
    </row>
    <row r="14" ht="16.7" customHeight="1" spans="1:2">
      <c r="A14" s="196" t="s">
        <v>715</v>
      </c>
      <c r="B14" s="195">
        <v>0</v>
      </c>
    </row>
    <row r="15" ht="16.7" customHeight="1" spans="1:2">
      <c r="A15" s="196" t="s">
        <v>716</v>
      </c>
      <c r="B15" s="195">
        <v>0</v>
      </c>
    </row>
    <row r="16" ht="16.7" customHeight="1" spans="1:2">
      <c r="A16" s="196" t="s">
        <v>717</v>
      </c>
      <c r="B16" s="195">
        <v>0</v>
      </c>
    </row>
    <row r="17" ht="16.7" customHeight="1" spans="1:2">
      <c r="A17" s="196" t="s">
        <v>718</v>
      </c>
      <c r="B17" s="195">
        <v>0</v>
      </c>
    </row>
    <row r="18" ht="16.7" customHeight="1" spans="1:2">
      <c r="A18" s="196" t="s">
        <v>719</v>
      </c>
      <c r="B18" s="195">
        <v>0</v>
      </c>
    </row>
    <row r="19" ht="16.7" customHeight="1" spans="1:2">
      <c r="A19" s="197" t="s">
        <v>720</v>
      </c>
      <c r="B19" s="195">
        <v>0</v>
      </c>
    </row>
    <row r="20" ht="16.7" customHeight="1" spans="1:2">
      <c r="A20" s="196" t="s">
        <v>721</v>
      </c>
      <c r="B20" s="195">
        <v>0</v>
      </c>
    </row>
    <row r="21" ht="16.7" customHeight="1" spans="1:2">
      <c r="A21" s="196" t="s">
        <v>722</v>
      </c>
      <c r="B21" s="195">
        <v>0</v>
      </c>
    </row>
    <row r="22" ht="16.7" customHeight="1" spans="1:2">
      <c r="A22" s="196" t="s">
        <v>723</v>
      </c>
      <c r="B22" s="195">
        <v>0</v>
      </c>
    </row>
    <row r="23" ht="16.7" customHeight="1" spans="1:2">
      <c r="A23" s="196" t="s">
        <v>724</v>
      </c>
      <c r="B23" s="195">
        <v>0</v>
      </c>
    </row>
    <row r="24" ht="16.7" customHeight="1" spans="1:2">
      <c r="A24" s="196" t="s">
        <v>725</v>
      </c>
      <c r="B24" s="195">
        <v>0</v>
      </c>
    </row>
    <row r="25" ht="16.7" customHeight="1" spans="1:2">
      <c r="A25" s="194" t="s">
        <v>726</v>
      </c>
      <c r="B25" s="195">
        <v>0</v>
      </c>
    </row>
    <row r="26" ht="16.7" customHeight="1" spans="1:2">
      <c r="A26" s="196" t="s">
        <v>727</v>
      </c>
      <c r="B26" s="195">
        <v>0</v>
      </c>
    </row>
    <row r="27" ht="16.7" customHeight="1" spans="1:2">
      <c r="A27" s="196" t="s">
        <v>728</v>
      </c>
      <c r="B27" s="195">
        <v>0</v>
      </c>
    </row>
    <row r="28" ht="16.7" customHeight="1" spans="1:2">
      <c r="A28" s="196" t="s">
        <v>729</v>
      </c>
      <c r="B28" s="195">
        <v>0</v>
      </c>
    </row>
    <row r="29" ht="16.7" customHeight="1" spans="1:2">
      <c r="A29" s="196" t="s">
        <v>728</v>
      </c>
      <c r="B29" s="195">
        <v>0</v>
      </c>
    </row>
    <row r="30" ht="16.7" customHeight="1" spans="1:2">
      <c r="A30" s="196" t="s">
        <v>730</v>
      </c>
      <c r="B30" s="195">
        <v>0</v>
      </c>
    </row>
    <row r="31" ht="16.7" customHeight="1" spans="1:2">
      <c r="A31" s="196" t="s">
        <v>728</v>
      </c>
      <c r="B31" s="195">
        <v>0</v>
      </c>
    </row>
    <row r="32" ht="16.7" customHeight="1" spans="1:2">
      <c r="A32" s="196" t="s">
        <v>731</v>
      </c>
      <c r="B32" s="195">
        <v>0</v>
      </c>
    </row>
    <row r="33" ht="16.7" customHeight="1" spans="1:2">
      <c r="A33" s="196" t="s">
        <v>728</v>
      </c>
      <c r="B33" s="195">
        <v>0</v>
      </c>
    </row>
    <row r="34" ht="16.7" customHeight="1" spans="1:2">
      <c r="A34" s="196" t="s">
        <v>732</v>
      </c>
      <c r="B34" s="195">
        <v>0</v>
      </c>
    </row>
    <row r="35" ht="16.7" customHeight="1" spans="1:2">
      <c r="A35" s="196" t="s">
        <v>728</v>
      </c>
      <c r="B35" s="195">
        <v>0</v>
      </c>
    </row>
    <row r="36" ht="16.7" customHeight="1" spans="1:2">
      <c r="A36" s="196" t="s">
        <v>733</v>
      </c>
      <c r="B36" s="195">
        <v>0</v>
      </c>
    </row>
    <row r="37" ht="16.7" customHeight="1" spans="1:2">
      <c r="A37" s="196" t="s">
        <v>728</v>
      </c>
      <c r="B37" s="195">
        <v>0</v>
      </c>
    </row>
    <row r="38" ht="16.7" customHeight="1" spans="1:2">
      <c r="A38" s="196" t="s">
        <v>734</v>
      </c>
      <c r="B38" s="195">
        <v>0</v>
      </c>
    </row>
    <row r="39" ht="16.7" customHeight="1" spans="1:2">
      <c r="A39" s="196" t="s">
        <v>728</v>
      </c>
      <c r="B39" s="195">
        <v>0</v>
      </c>
    </row>
    <row r="40" ht="16.7" customHeight="1" spans="1:2">
      <c r="A40" s="196" t="s">
        <v>735</v>
      </c>
      <c r="B40" s="195">
        <v>0</v>
      </c>
    </row>
    <row r="41" ht="16.7" customHeight="1" spans="1:2">
      <c r="A41" s="196" t="s">
        <v>728</v>
      </c>
      <c r="B41" s="195">
        <v>0</v>
      </c>
    </row>
    <row r="42" ht="16.7" customHeight="1" spans="1:2">
      <c r="A42" s="196" t="s">
        <v>736</v>
      </c>
      <c r="B42" s="195">
        <v>0</v>
      </c>
    </row>
    <row r="43" ht="16.7" customHeight="1" spans="1:2">
      <c r="A43" s="196" t="s">
        <v>728</v>
      </c>
      <c r="B43" s="195">
        <v>0</v>
      </c>
    </row>
    <row r="44" ht="16.7" customHeight="1" spans="1:2">
      <c r="A44" s="196" t="s">
        <v>737</v>
      </c>
      <c r="B44" s="195">
        <v>0</v>
      </c>
    </row>
    <row r="45" ht="16.7" customHeight="1" spans="1:2">
      <c r="A45" s="196" t="s">
        <v>728</v>
      </c>
      <c r="B45" s="195">
        <v>0</v>
      </c>
    </row>
    <row r="46" ht="16.7" customHeight="1" spans="1:2">
      <c r="A46" s="196" t="s">
        <v>738</v>
      </c>
      <c r="B46" s="195">
        <v>0</v>
      </c>
    </row>
    <row r="47" ht="16.7" customHeight="1" spans="1:2">
      <c r="A47" s="196" t="s">
        <v>728</v>
      </c>
      <c r="B47" s="195">
        <v>0</v>
      </c>
    </row>
    <row r="48" ht="16.7" customHeight="1" spans="1:2">
      <c r="A48" s="196" t="s">
        <v>739</v>
      </c>
      <c r="B48" s="195">
        <v>0</v>
      </c>
    </row>
    <row r="49" ht="16.7" customHeight="1" spans="1:2">
      <c r="A49" s="196" t="s">
        <v>728</v>
      </c>
      <c r="B49" s="195">
        <v>0</v>
      </c>
    </row>
    <row r="50" ht="16.7" customHeight="1" spans="1:2">
      <c r="A50" s="196" t="s">
        <v>740</v>
      </c>
      <c r="B50" s="195">
        <v>0</v>
      </c>
    </row>
    <row r="51" ht="16.7" customHeight="1" spans="1:2">
      <c r="A51" s="196" t="s">
        <v>728</v>
      </c>
      <c r="B51" s="195">
        <v>0</v>
      </c>
    </row>
    <row r="52" ht="16.7" customHeight="1" spans="1:2">
      <c r="A52" s="196" t="s">
        <v>741</v>
      </c>
      <c r="B52" s="195">
        <v>0</v>
      </c>
    </row>
    <row r="53" ht="16.7" customHeight="1" spans="1:2">
      <c r="A53" s="196" t="s">
        <v>728</v>
      </c>
      <c r="B53" s="195">
        <v>0</v>
      </c>
    </row>
    <row r="54" ht="16.7" customHeight="1" spans="1:2">
      <c r="A54" s="196" t="s">
        <v>742</v>
      </c>
      <c r="B54" s="195">
        <v>0</v>
      </c>
    </row>
    <row r="55" ht="16.7" customHeight="1" spans="1:2">
      <c r="A55" s="196" t="s">
        <v>728</v>
      </c>
      <c r="B55" s="195">
        <v>0</v>
      </c>
    </row>
    <row r="56" ht="16.7" customHeight="1" spans="1:2">
      <c r="A56" s="196" t="s">
        <v>743</v>
      </c>
      <c r="B56" s="195">
        <v>0</v>
      </c>
    </row>
    <row r="57" ht="16.7" customHeight="1" spans="1:2">
      <c r="A57" s="196" t="s">
        <v>728</v>
      </c>
      <c r="B57" s="195">
        <v>0</v>
      </c>
    </row>
    <row r="58" ht="16.7" customHeight="1" spans="1:2">
      <c r="A58" s="196" t="s">
        <v>744</v>
      </c>
      <c r="B58" s="195">
        <v>0</v>
      </c>
    </row>
    <row r="59" ht="16.7" customHeight="1" spans="1:2">
      <c r="A59" s="196" t="s">
        <v>728</v>
      </c>
      <c r="B59" s="195">
        <v>0</v>
      </c>
    </row>
    <row r="60" ht="16.7" customHeight="1" spans="1:2">
      <c r="A60" s="196" t="s">
        <v>745</v>
      </c>
      <c r="B60" s="195">
        <v>0</v>
      </c>
    </row>
    <row r="61" ht="16.7" customHeight="1" spans="1:2">
      <c r="A61" s="196" t="s">
        <v>728</v>
      </c>
      <c r="B61" s="195">
        <v>0</v>
      </c>
    </row>
    <row r="62" ht="16.7" customHeight="1" spans="1:2">
      <c r="A62" s="196" t="s">
        <v>746</v>
      </c>
      <c r="B62" s="195">
        <v>0</v>
      </c>
    </row>
    <row r="63" ht="18.75" customHeight="1" spans="1:2">
      <c r="A63" s="198" t="s">
        <v>747</v>
      </c>
      <c r="B63" s="195">
        <v>0</v>
      </c>
    </row>
    <row r="64" ht="35" customHeight="1" spans="1:2">
      <c r="A64" s="199" t="s">
        <v>748</v>
      </c>
      <c r="B64" s="199"/>
    </row>
  </sheetData>
  <mergeCells count="2">
    <mergeCell ref="A2:B2"/>
    <mergeCell ref="A64:B64"/>
  </mergeCells>
  <printOptions horizontalCentered="1"/>
  <pageMargins left="0.393055555555556" right="0.393055555555556" top="0.590277777777778" bottom="0.393055555555556" header="0.313888888888889" footer="0.313888888888889"/>
  <pageSetup paperSize="9" scale="67"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0"/>
    <pageSetUpPr fitToPage="1"/>
  </sheetPr>
  <dimension ref="A1:XFD17"/>
  <sheetViews>
    <sheetView workbookViewId="0">
      <selection activeCell="K9" sqref="K9"/>
    </sheetView>
  </sheetViews>
  <sheetFormatPr defaultColWidth="9" defaultRowHeight="14.25"/>
  <cols>
    <col min="1" max="1" width="19.875" style="184" customWidth="1"/>
    <col min="2" max="2" width="17.25" style="184" customWidth="1"/>
    <col min="3" max="3" width="14.125" style="184" customWidth="1"/>
    <col min="4" max="4" width="17.375" style="184" customWidth="1"/>
    <col min="5" max="5" width="15" style="184" customWidth="1"/>
    <col min="6" max="16384" width="9" style="184"/>
  </cols>
  <sheetData>
    <row r="1" s="14" customFormat="1" spans="1:16384">
      <c r="A1" s="14" t="s">
        <v>749</v>
      </c>
      <c r="XEO1" s="184"/>
      <c r="XEP1" s="184"/>
      <c r="XEQ1" s="184"/>
      <c r="XER1" s="184"/>
      <c r="XES1" s="184"/>
      <c r="XET1" s="184"/>
      <c r="XEU1" s="184"/>
      <c r="XEV1" s="184"/>
      <c r="XEW1" s="184"/>
      <c r="XEX1" s="184"/>
      <c r="XEY1" s="184"/>
      <c r="XEZ1" s="184"/>
      <c r="XFA1" s="184"/>
      <c r="XFB1" s="184"/>
      <c r="XFC1" s="184"/>
      <c r="XFD1" s="184"/>
    </row>
    <row r="2" ht="54.75" customHeight="1" spans="1:5">
      <c r="A2" s="185" t="s">
        <v>750</v>
      </c>
      <c r="B2" s="185"/>
      <c r="C2" s="185"/>
      <c r="D2" s="185"/>
      <c r="E2" s="185"/>
    </row>
    <row r="3" ht="21" customHeight="1" spans="1:5">
      <c r="A3" s="186"/>
      <c r="B3" s="186"/>
      <c r="C3" s="186"/>
      <c r="D3" s="186"/>
      <c r="E3" s="187" t="s">
        <v>56</v>
      </c>
    </row>
    <row r="4" ht="24" customHeight="1" spans="1:5">
      <c r="A4" s="188" t="s">
        <v>751</v>
      </c>
      <c r="B4" s="188" t="s">
        <v>752</v>
      </c>
      <c r="C4" s="188" t="s">
        <v>753</v>
      </c>
      <c r="D4" s="188" t="s">
        <v>754</v>
      </c>
      <c r="E4" s="188" t="s">
        <v>755</v>
      </c>
    </row>
    <row r="5" ht="24" customHeight="1" spans="1:5">
      <c r="A5" s="189" t="s">
        <v>756</v>
      </c>
      <c r="B5" s="190">
        <v>0</v>
      </c>
      <c r="C5" s="190">
        <v>0</v>
      </c>
      <c r="D5" s="190">
        <v>0</v>
      </c>
      <c r="E5" s="190">
        <v>0</v>
      </c>
    </row>
    <row r="6" ht="24" customHeight="1" spans="1:5">
      <c r="A6" s="189" t="s">
        <v>756</v>
      </c>
      <c r="B6" s="190">
        <v>0</v>
      </c>
      <c r="C6" s="190">
        <v>0</v>
      </c>
      <c r="D6" s="190">
        <v>0</v>
      </c>
      <c r="E6" s="190">
        <v>0</v>
      </c>
    </row>
    <row r="7" ht="24" customHeight="1" spans="1:5">
      <c r="A7" s="189" t="s">
        <v>756</v>
      </c>
      <c r="B7" s="190">
        <v>0</v>
      </c>
      <c r="C7" s="190">
        <v>0</v>
      </c>
      <c r="D7" s="190">
        <v>0</v>
      </c>
      <c r="E7" s="190">
        <v>0</v>
      </c>
    </row>
    <row r="8" ht="24" customHeight="1" spans="1:5">
      <c r="A8" s="189" t="s">
        <v>756</v>
      </c>
      <c r="B8" s="190">
        <v>0</v>
      </c>
      <c r="C8" s="190">
        <v>0</v>
      </c>
      <c r="D8" s="190">
        <v>0</v>
      </c>
      <c r="E8" s="190">
        <v>0</v>
      </c>
    </row>
    <row r="9" ht="24" customHeight="1" spans="1:5">
      <c r="A9" s="189" t="s">
        <v>756</v>
      </c>
      <c r="B9" s="190">
        <v>0</v>
      </c>
      <c r="C9" s="190">
        <v>0</v>
      </c>
      <c r="D9" s="190">
        <v>0</v>
      </c>
      <c r="E9" s="190">
        <v>0</v>
      </c>
    </row>
    <row r="10" ht="24" customHeight="1" spans="1:5">
      <c r="A10" s="189" t="s">
        <v>756</v>
      </c>
      <c r="B10" s="190">
        <v>0</v>
      </c>
      <c r="C10" s="190">
        <v>0</v>
      </c>
      <c r="D10" s="190">
        <v>0</v>
      </c>
      <c r="E10" s="190">
        <v>0</v>
      </c>
    </row>
    <row r="11" ht="24" customHeight="1" spans="1:5">
      <c r="A11" s="189" t="s">
        <v>756</v>
      </c>
      <c r="B11" s="190">
        <v>0</v>
      </c>
      <c r="C11" s="190">
        <v>0</v>
      </c>
      <c r="D11" s="190">
        <v>0</v>
      </c>
      <c r="E11" s="190">
        <v>0</v>
      </c>
    </row>
    <row r="12" ht="24" customHeight="1" spans="1:5">
      <c r="A12" s="189" t="s">
        <v>756</v>
      </c>
      <c r="B12" s="190">
        <v>0</v>
      </c>
      <c r="C12" s="190">
        <v>0</v>
      </c>
      <c r="D12" s="190">
        <v>0</v>
      </c>
      <c r="E12" s="190">
        <v>0</v>
      </c>
    </row>
    <row r="13" ht="24" customHeight="1" spans="1:5">
      <c r="A13" s="189" t="s">
        <v>756</v>
      </c>
      <c r="B13" s="190">
        <v>0</v>
      </c>
      <c r="C13" s="190">
        <v>0</v>
      </c>
      <c r="D13" s="190">
        <v>0</v>
      </c>
      <c r="E13" s="190">
        <v>0</v>
      </c>
    </row>
    <row r="14" ht="24" customHeight="1" spans="1:5">
      <c r="A14" s="189" t="s">
        <v>756</v>
      </c>
      <c r="B14" s="190">
        <v>0</v>
      </c>
      <c r="C14" s="190">
        <v>0</v>
      </c>
      <c r="D14" s="190">
        <v>0</v>
      </c>
      <c r="E14" s="190">
        <v>0</v>
      </c>
    </row>
    <row r="15" ht="24" customHeight="1" spans="1:5">
      <c r="A15" s="189" t="s">
        <v>757</v>
      </c>
      <c r="B15" s="190">
        <v>0</v>
      </c>
      <c r="C15" s="190">
        <v>0</v>
      </c>
      <c r="D15" s="190">
        <v>0</v>
      </c>
      <c r="E15" s="190">
        <v>0</v>
      </c>
    </row>
    <row r="16" ht="24" customHeight="1" spans="1:5">
      <c r="A16" s="188" t="s">
        <v>648</v>
      </c>
      <c r="B16" s="190">
        <v>0</v>
      </c>
      <c r="C16" s="190">
        <v>0</v>
      </c>
      <c r="D16" s="190">
        <v>0</v>
      </c>
      <c r="E16" s="190">
        <v>0</v>
      </c>
    </row>
    <row r="17" ht="39" customHeight="1" spans="1:5">
      <c r="A17" s="191" t="s">
        <v>758</v>
      </c>
      <c r="B17" s="191"/>
      <c r="C17" s="191"/>
      <c r="D17" s="191"/>
      <c r="E17" s="191"/>
    </row>
  </sheetData>
  <mergeCells count="2">
    <mergeCell ref="A2:E2"/>
    <mergeCell ref="A17:E17"/>
  </mergeCells>
  <printOptions horizontalCentered="1"/>
  <pageMargins left="0.393055555555556" right="0.393055555555556" top="0.590277777777778" bottom="0.393055555555556" header="0.313888888888889" footer="0.313888888888889"/>
  <pageSetup paperSize="9" firstPageNumber="25" orientation="portrait" useFirstPageNumber="1"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附表1-23</vt:lpstr>
      <vt:lpstr>附表2-1</vt:lpstr>
      <vt:lpstr>附表2-2</vt:lpstr>
      <vt:lpstr>附表2-3</vt:lpstr>
      <vt:lpstr>附表2-4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榴莲扎嘴</cp:lastModifiedBy>
  <dcterms:created xsi:type="dcterms:W3CDTF">2008-01-10T09:59:00Z</dcterms:created>
  <cp:lastPrinted>2018-01-19T08:43:00Z</cp:lastPrinted>
  <dcterms:modified xsi:type="dcterms:W3CDTF">2026-02-26T03:33:12Z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y fmtid="{D5CDD505-2E9C-101B-9397-08002B2CF9AE}" pid="4" name="ICV">
    <vt:lpwstr>E48232CE64F047E689A1D283E8004B70_12</vt:lpwstr>
  </property>
  <property fmtid="{D5CDD505-2E9C-101B-9397-08002B2CF9AE}" pid="5" name="CalculationRule">
    <vt:i4>0</vt:i4>
  </property>
</Properties>
</file>